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rae\Desktop\"/>
    </mc:Choice>
  </mc:AlternateContent>
  <xr:revisionPtr revIDLastSave="0" documentId="8_{22598B32-4018-4396-8C04-B7BDF16C5F99}" xr6:coauthVersionLast="31" xr6:coauthVersionMax="31" xr10:uidLastSave="{00000000-0000-0000-0000-000000000000}"/>
  <workbookProtection workbookAlgorithmName="SHA-512" workbookHashValue="gx7K/pmcY1C6fAErgLY3uQGaUVPxw0PMOJRvvysMJqzvtfECe+l9x401eEqmAfc3FtMJpHt3/X0FvGbZaCpcJA==" workbookSaltValue="c39AXu1HeJhVhRSmLrRJjw==" workbookSpinCount="100000" lockStructure="1"/>
  <bookViews>
    <workbookView xWindow="-20" yWindow="-20" windowWidth="19230" windowHeight="6080" tabRatio="584" activeTab="1" xr2:uid="{00000000-000D-0000-FFFF-FFFF00000000}"/>
  </bookViews>
  <sheets>
    <sheet name="Instructions" sheetId="18" r:id="rId1"/>
    <sheet name="Claim Form" sheetId="19" r:id="rId2"/>
    <sheet name="Receipts" sheetId="21" r:id="rId3"/>
    <sheet name="International" sheetId="23" r:id="rId4"/>
    <sheet name="Name Lookup" sheetId="22" state="hidden" r:id="rId5"/>
    <sheet name="Journal" sheetId="20" state="hidden" r:id="rId6"/>
  </sheets>
  <externalReferences>
    <externalReference r:id="rId7"/>
  </externalReferences>
  <definedNames>
    <definedName name="_xlnm._FilterDatabase" localSheetId="5" hidden="1">Journal!$A$1:$AF$2</definedName>
    <definedName name="_xlnm._FilterDatabase" localSheetId="4" hidden="1">'Name Lookup'!$A$1:$B$571</definedName>
    <definedName name="Approver_list">'Name Lookup'!$A$1:$B$298</definedName>
    <definedName name="Code_Lookup">[1]Codes!$M$3:$M$85</definedName>
    <definedName name="_xlnm.Print_Area" localSheetId="1">'Claim Form'!$A$1:$O$76</definedName>
    <definedName name="_xlnm.Print_Area" localSheetId="0">Instructions!$A$1:$B$45</definedName>
    <definedName name="_xlnm.Print_Area" localSheetId="3">International!$A$1:$E$18</definedName>
    <definedName name="_xlnm.Print_Area" localSheetId="2">Receipts!$A$1:$I$643</definedName>
    <definedName name="_xlnm.Print_Titles" localSheetId="2">Receipts!$1:$3</definedName>
    <definedName name="Query_from_oalive60_1" localSheetId="4">'Name Lookup'!$A$1:$B$297</definedName>
  </definedNames>
  <calcPr calcId="179017"/>
</workbook>
</file>

<file path=xl/calcChain.xml><?xml version="1.0" encoding="utf-8"?>
<calcChain xmlns="http://schemas.openxmlformats.org/spreadsheetml/2006/main">
  <c r="C7" i="23" l="1"/>
  <c r="K1" i="23"/>
  <c r="J16" i="19" s="1"/>
  <c r="D1" i="23"/>
  <c r="I84" i="20"/>
  <c r="A84" i="20" s="1"/>
  <c r="I85" i="20"/>
  <c r="A85" i="20" s="1"/>
  <c r="I86" i="20"/>
  <c r="A86" i="20" s="1"/>
  <c r="I87" i="20"/>
  <c r="A87" i="20" s="1"/>
  <c r="I88" i="20"/>
  <c r="A88" i="20" s="1"/>
  <c r="I89" i="20"/>
  <c r="A89" i="20" s="1"/>
  <c r="I90" i="20"/>
  <c r="I91" i="20"/>
  <c r="A91" i="20" s="1"/>
  <c r="I92" i="20"/>
  <c r="A92" i="20" s="1"/>
  <c r="I93" i="20"/>
  <c r="A93" i="20" s="1"/>
  <c r="I94" i="20"/>
  <c r="A94" i="20" s="1"/>
  <c r="I95" i="20"/>
  <c r="A95" i="20" s="1"/>
  <c r="I96" i="20"/>
  <c r="A96" i="20" s="1"/>
  <c r="I97" i="20"/>
  <c r="A97" i="20" s="1"/>
  <c r="I98" i="20"/>
  <c r="A98" i="20" s="1"/>
  <c r="I99" i="20"/>
  <c r="U99" i="20" s="1"/>
  <c r="I100" i="20"/>
  <c r="A100" i="20" s="1"/>
  <c r="I101" i="20"/>
  <c r="A101" i="20" s="1"/>
  <c r="I102" i="20"/>
  <c r="A102" i="20" s="1"/>
  <c r="I83" i="20"/>
  <c r="I64" i="20"/>
  <c r="A64" i="20" s="1"/>
  <c r="I65" i="20"/>
  <c r="A65" i="20" s="1"/>
  <c r="I66" i="20"/>
  <c r="I67" i="20"/>
  <c r="I68" i="20"/>
  <c r="A68" i="20" s="1"/>
  <c r="I69" i="20"/>
  <c r="A69" i="20" s="1"/>
  <c r="I70" i="20"/>
  <c r="A70" i="20" s="1"/>
  <c r="I71" i="20"/>
  <c r="V71" i="20" s="1"/>
  <c r="I72" i="20"/>
  <c r="A72" i="20" s="1"/>
  <c r="I73" i="20"/>
  <c r="A73" i="20" s="1"/>
  <c r="I74" i="20"/>
  <c r="A74" i="20" s="1"/>
  <c r="I75" i="20"/>
  <c r="A75" i="20" s="1"/>
  <c r="I76" i="20"/>
  <c r="A76" i="20" s="1"/>
  <c r="I77" i="20"/>
  <c r="A77" i="20" s="1"/>
  <c r="I78" i="20"/>
  <c r="A78" i="20" s="1"/>
  <c r="I79" i="20"/>
  <c r="A79" i="20" s="1"/>
  <c r="I80" i="20"/>
  <c r="A80" i="20" s="1"/>
  <c r="I81" i="20"/>
  <c r="V81" i="20" s="1"/>
  <c r="I82" i="20"/>
  <c r="I63" i="20"/>
  <c r="I44" i="20"/>
  <c r="A44" i="20" s="1"/>
  <c r="I45" i="20"/>
  <c r="A45" i="20" s="1"/>
  <c r="I46" i="20"/>
  <c r="A46" i="20" s="1"/>
  <c r="I47" i="20"/>
  <c r="A47" i="20" s="1"/>
  <c r="I48" i="20"/>
  <c r="A48" i="20" s="1"/>
  <c r="I49" i="20"/>
  <c r="I50" i="20"/>
  <c r="A50" i="20" s="1"/>
  <c r="I51" i="20"/>
  <c r="A51" i="20" s="1"/>
  <c r="I52" i="20"/>
  <c r="A52" i="20" s="1"/>
  <c r="I53" i="20"/>
  <c r="A53" i="20" s="1"/>
  <c r="I54" i="20"/>
  <c r="A54" i="20" s="1"/>
  <c r="I55" i="20"/>
  <c r="A55" i="20" s="1"/>
  <c r="I56" i="20"/>
  <c r="A56" i="20" s="1"/>
  <c r="I57" i="20"/>
  <c r="I58" i="20"/>
  <c r="I59" i="20"/>
  <c r="A59" i="20" s="1"/>
  <c r="I60" i="20"/>
  <c r="A60" i="20" s="1"/>
  <c r="I61" i="20"/>
  <c r="I62" i="20"/>
  <c r="A62" i="20" s="1"/>
  <c r="I43" i="20"/>
  <c r="A43" i="20" s="1"/>
  <c r="I39" i="20"/>
  <c r="A39" i="20" s="1"/>
  <c r="I40" i="20"/>
  <c r="A40" i="20" s="1"/>
  <c r="I41" i="20"/>
  <c r="I42" i="20"/>
  <c r="A42" i="20" s="1"/>
  <c r="I24" i="20"/>
  <c r="A24" i="20" s="1"/>
  <c r="I25" i="20"/>
  <c r="I26" i="20"/>
  <c r="A26" i="20" s="1"/>
  <c r="I27" i="20"/>
  <c r="A27" i="20" s="1"/>
  <c r="I28" i="20"/>
  <c r="A28" i="20" s="1"/>
  <c r="I29" i="20"/>
  <c r="A29" i="20" s="1"/>
  <c r="I30" i="20"/>
  <c r="A30" i="20" s="1"/>
  <c r="I31" i="20"/>
  <c r="A31" i="20" s="1"/>
  <c r="I32" i="20"/>
  <c r="A32" i="20" s="1"/>
  <c r="I33" i="20"/>
  <c r="A33" i="20" s="1"/>
  <c r="I34" i="20"/>
  <c r="V34" i="20" s="1"/>
  <c r="I35" i="20"/>
  <c r="A35" i="20" s="1"/>
  <c r="I36" i="20"/>
  <c r="A36" i="20" s="1"/>
  <c r="I37" i="20"/>
  <c r="A37" i="20" s="1"/>
  <c r="I38" i="20"/>
  <c r="I23" i="20"/>
  <c r="A23" i="20" s="1"/>
  <c r="I22" i="20"/>
  <c r="A22" i="20" s="1"/>
  <c r="I4" i="20"/>
  <c r="I5" i="20"/>
  <c r="I6" i="20"/>
  <c r="A6" i="20" s="1"/>
  <c r="I7" i="20"/>
  <c r="A7" i="20" s="1"/>
  <c r="I8" i="20"/>
  <c r="I9" i="20"/>
  <c r="I10" i="20"/>
  <c r="A10" i="20" s="1"/>
  <c r="I11" i="20"/>
  <c r="A11" i="20" s="1"/>
  <c r="I12" i="20"/>
  <c r="A12" i="20" s="1"/>
  <c r="I13" i="20"/>
  <c r="A13" i="20" s="1"/>
  <c r="I14" i="20"/>
  <c r="A14" i="20" s="1"/>
  <c r="I15" i="20"/>
  <c r="A15" i="20" s="1"/>
  <c r="I16" i="20"/>
  <c r="A16" i="20" s="1"/>
  <c r="I17" i="20"/>
  <c r="A17" i="20" s="1"/>
  <c r="I18" i="20"/>
  <c r="A18" i="20" s="1"/>
  <c r="I19" i="20"/>
  <c r="A19" i="20" s="1"/>
  <c r="I20" i="20"/>
  <c r="I21" i="20"/>
  <c r="A21" i="20" s="1"/>
  <c r="I3" i="20"/>
  <c r="A3" i="20" s="1"/>
  <c r="K17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43" i="19"/>
  <c r="Q2" i="20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18" i="19"/>
  <c r="G38" i="19"/>
  <c r="H38" i="19"/>
  <c r="I38" i="19"/>
  <c r="J38" i="19"/>
  <c r="F38" i="19"/>
  <c r="K34" i="19"/>
  <c r="K33" i="19"/>
  <c r="R33" i="19" s="1"/>
  <c r="K32" i="19"/>
  <c r="P32" i="19" s="1"/>
  <c r="K19" i="19"/>
  <c r="R19" i="19" s="1"/>
  <c r="K20" i="19"/>
  <c r="P20" i="19" s="1"/>
  <c r="K21" i="19"/>
  <c r="R21" i="19" s="1"/>
  <c r="K22" i="19"/>
  <c r="P22" i="19" s="1"/>
  <c r="K23" i="19"/>
  <c r="R23" i="19" s="1"/>
  <c r="K24" i="19"/>
  <c r="K25" i="19"/>
  <c r="R25" i="19" s="1"/>
  <c r="K26" i="19"/>
  <c r="P26" i="19" s="1"/>
  <c r="K27" i="19"/>
  <c r="R27" i="19" s="1"/>
  <c r="K28" i="19"/>
  <c r="K29" i="19"/>
  <c r="R29" i="19" s="1"/>
  <c r="K30" i="19"/>
  <c r="P30" i="19" s="1"/>
  <c r="K31" i="19"/>
  <c r="K35" i="19"/>
  <c r="R35" i="19" s="1"/>
  <c r="K36" i="19"/>
  <c r="P36" i="19" s="1"/>
  <c r="K37" i="19"/>
  <c r="R37" i="19" s="1"/>
  <c r="K18" i="19"/>
  <c r="P18" i="19" s="1"/>
  <c r="C72" i="19"/>
  <c r="P48" i="19"/>
  <c r="P47" i="19"/>
  <c r="Q49" i="19"/>
  <c r="P49" i="19"/>
  <c r="T51" i="19" s="1"/>
  <c r="I111" i="20" s="1"/>
  <c r="F61" i="19"/>
  <c r="M52" i="19"/>
  <c r="N52" i="19"/>
  <c r="H2" i="20"/>
  <c r="H79" i="20" s="1"/>
  <c r="D71" i="19"/>
  <c r="B2" i="21"/>
  <c r="B1" i="21"/>
  <c r="K2" i="20"/>
  <c r="F2" i="20"/>
  <c r="M2" i="20"/>
  <c r="M13" i="20" s="1"/>
  <c r="N2" i="20"/>
  <c r="T59" i="19"/>
  <c r="I119" i="20" s="1"/>
  <c r="T53" i="19"/>
  <c r="I113" i="20" s="1"/>
  <c r="T56" i="19"/>
  <c r="I116" i="20" s="1"/>
  <c r="T54" i="19"/>
  <c r="I114" i="20" s="1"/>
  <c r="R32" i="19"/>
  <c r="R30" i="19"/>
  <c r="P35" i="19"/>
  <c r="P25" i="19"/>
  <c r="P21" i="19"/>
  <c r="U16" i="20"/>
  <c r="V16" i="20"/>
  <c r="V14" i="20"/>
  <c r="U40" i="20"/>
  <c r="V57" i="20"/>
  <c r="V51" i="20"/>
  <c r="U49" i="20"/>
  <c r="U77" i="20"/>
  <c r="V69" i="20"/>
  <c r="U65" i="20"/>
  <c r="V101" i="20"/>
  <c r="U93" i="20"/>
  <c r="U17" i="20"/>
  <c r="U38" i="20"/>
  <c r="V30" i="20"/>
  <c r="V62" i="20"/>
  <c r="U46" i="20"/>
  <c r="V78" i="20"/>
  <c r="V70" i="20"/>
  <c r="U98" i="20"/>
  <c r="U94" i="20"/>
  <c r="Q38" i="19"/>
  <c r="K72" i="19" s="1"/>
  <c r="V102" i="20"/>
  <c r="V97" i="20"/>
  <c r="P29" i="19"/>
  <c r="V87" i="20"/>
  <c r="R22" i="19"/>
  <c r="U45" i="20"/>
  <c r="A81" i="20"/>
  <c r="R26" i="19"/>
  <c r="M58" i="19"/>
  <c r="M59" i="19" s="1"/>
  <c r="G16" i="19"/>
  <c r="K16" i="19"/>
  <c r="F16" i="19"/>
  <c r="G15" i="19"/>
  <c r="K65" i="19"/>
  <c r="I16" i="19"/>
  <c r="F40" i="19"/>
  <c r="F41" i="19"/>
  <c r="H98" i="20" l="1"/>
  <c r="V53" i="20"/>
  <c r="H55" i="20"/>
  <c r="U81" i="20"/>
  <c r="U85" i="20"/>
  <c r="U101" i="20"/>
  <c r="U69" i="20"/>
  <c r="U33" i="20"/>
  <c r="T45" i="19"/>
  <c r="I105" i="20" s="1"/>
  <c r="H29" i="20"/>
  <c r="V29" i="20"/>
  <c r="U89" i="20"/>
  <c r="V65" i="20"/>
  <c r="V73" i="20"/>
  <c r="U53" i="20"/>
  <c r="T46" i="19"/>
  <c r="I106" i="20" s="1"/>
  <c r="U106" i="20" s="1"/>
  <c r="U86" i="20"/>
  <c r="V74" i="20"/>
  <c r="V26" i="20"/>
  <c r="U21" i="20"/>
  <c r="U52" i="20"/>
  <c r="H113" i="20"/>
  <c r="V46" i="20"/>
  <c r="U26" i="20"/>
  <c r="U11" i="20"/>
  <c r="U36" i="20"/>
  <c r="U22" i="20"/>
  <c r="U28" i="20"/>
  <c r="V24" i="20"/>
  <c r="U100" i="20"/>
  <c r="U7" i="20"/>
  <c r="V79" i="20"/>
  <c r="V56" i="20"/>
  <c r="V36" i="20"/>
  <c r="V7" i="20"/>
  <c r="U15" i="20"/>
  <c r="U71" i="20"/>
  <c r="U39" i="20"/>
  <c r="U32" i="20"/>
  <c r="V22" i="20"/>
  <c r="V11" i="20"/>
  <c r="U19" i="20"/>
  <c r="U91" i="20"/>
  <c r="U44" i="20"/>
  <c r="V45" i="20"/>
  <c r="U42" i="20"/>
  <c r="H44" i="20"/>
  <c r="H54" i="20"/>
  <c r="V72" i="20"/>
  <c r="H66" i="20"/>
  <c r="U3" i="20"/>
  <c r="U59" i="20"/>
  <c r="U35" i="20"/>
  <c r="H20" i="20"/>
  <c r="H53" i="20"/>
  <c r="H88" i="20"/>
  <c r="H120" i="20"/>
  <c r="H109" i="20"/>
  <c r="H64" i="20"/>
  <c r="H85" i="20"/>
  <c r="H70" i="20"/>
  <c r="H59" i="20"/>
  <c r="H33" i="20"/>
  <c r="H17" i="20"/>
  <c r="V18" i="20"/>
  <c r="V64" i="20"/>
  <c r="U51" i="20"/>
  <c r="V59" i="20"/>
  <c r="U27" i="20"/>
  <c r="U23" i="20"/>
  <c r="H18" i="20"/>
  <c r="H99" i="20"/>
  <c r="H106" i="20"/>
  <c r="H112" i="20"/>
  <c r="H4" i="20"/>
  <c r="H72" i="20"/>
  <c r="H89" i="20"/>
  <c r="H78" i="20"/>
  <c r="H42" i="20"/>
  <c r="H31" i="20"/>
  <c r="H13" i="20"/>
  <c r="U55" i="20"/>
  <c r="U18" i="20"/>
  <c r="U96" i="20"/>
  <c r="V68" i="20"/>
  <c r="V47" i="20"/>
  <c r="U43" i="20"/>
  <c r="U31" i="20"/>
  <c r="V6" i="20"/>
  <c r="H36" i="20"/>
  <c r="H91" i="20"/>
  <c r="H115" i="20"/>
  <c r="H108" i="20"/>
  <c r="H94" i="20"/>
  <c r="H80" i="20"/>
  <c r="H93" i="20"/>
  <c r="H47" i="20"/>
  <c r="H27" i="20"/>
  <c r="H60" i="20"/>
  <c r="V3" i="20"/>
  <c r="U92" i="20"/>
  <c r="U76" i="20"/>
  <c r="U84" i="20"/>
  <c r="V80" i="20"/>
  <c r="V10" i="20"/>
  <c r="H16" i="20"/>
  <c r="H28" i="20"/>
  <c r="M56" i="20"/>
  <c r="M95" i="20"/>
  <c r="M104" i="20"/>
  <c r="M89" i="20"/>
  <c r="M75" i="20"/>
  <c r="M77" i="20"/>
  <c r="M53" i="20"/>
  <c r="V111" i="20"/>
  <c r="A111" i="20"/>
  <c r="A9" i="20"/>
  <c r="U9" i="20"/>
  <c r="A5" i="20"/>
  <c r="U5" i="20"/>
  <c r="A38" i="20"/>
  <c r="V38" i="20"/>
  <c r="A34" i="20"/>
  <c r="U34" i="20"/>
  <c r="A41" i="20"/>
  <c r="V41" i="20"/>
  <c r="A58" i="20"/>
  <c r="V58" i="20"/>
  <c r="A63" i="20"/>
  <c r="U63" i="20"/>
  <c r="A67" i="20"/>
  <c r="V67" i="20"/>
  <c r="A83" i="20"/>
  <c r="U83" i="20"/>
  <c r="A99" i="20"/>
  <c r="V99" i="20"/>
  <c r="V13" i="20"/>
  <c r="V88" i="20"/>
  <c r="U62" i="20"/>
  <c r="V9" i="20"/>
  <c r="V95" i="20"/>
  <c r="U67" i="20"/>
  <c r="U75" i="20"/>
  <c r="U79" i="20"/>
  <c r="H105" i="20"/>
  <c r="H107" i="20"/>
  <c r="H96" i="20"/>
  <c r="H46" i="20"/>
  <c r="H69" i="20"/>
  <c r="H61" i="20"/>
  <c r="H32" i="20"/>
  <c r="H10" i="20"/>
  <c r="H12" i="20"/>
  <c r="H21" i="20"/>
  <c r="H26" i="20"/>
  <c r="H37" i="20"/>
  <c r="H40" i="20"/>
  <c r="H51" i="20"/>
  <c r="H74" i="20"/>
  <c r="H97" i="20"/>
  <c r="H52" i="20"/>
  <c r="H76" i="20"/>
  <c r="H102" i="20"/>
  <c r="H86" i="20"/>
  <c r="H117" i="20"/>
  <c r="H116" i="20"/>
  <c r="H114" i="20"/>
  <c r="H83" i="20"/>
  <c r="H103" i="20"/>
  <c r="H77" i="20"/>
  <c r="H41" i="20"/>
  <c r="H62" i="20"/>
  <c r="H5" i="20"/>
  <c r="H8" i="20"/>
  <c r="T44" i="19"/>
  <c r="I104" i="20" s="1"/>
  <c r="U104" i="20" s="1"/>
  <c r="T57" i="19"/>
  <c r="I117" i="20" s="1"/>
  <c r="U117" i="20" s="1"/>
  <c r="T60" i="19"/>
  <c r="I120" i="20" s="1"/>
  <c r="U120" i="20" s="1"/>
  <c r="T52" i="19"/>
  <c r="I112" i="20" s="1"/>
  <c r="A112" i="20" s="1"/>
  <c r="T55" i="19"/>
  <c r="I115" i="20" s="1"/>
  <c r="U115" i="20" s="1"/>
  <c r="T49" i="19"/>
  <c r="I109" i="20" s="1"/>
  <c r="A109" i="20" s="1"/>
  <c r="T58" i="19"/>
  <c r="I118" i="20" s="1"/>
  <c r="U118" i="20" s="1"/>
  <c r="T50" i="19"/>
  <c r="I110" i="20" s="1"/>
  <c r="V110" i="20" s="1"/>
  <c r="P28" i="19"/>
  <c r="R28" i="19"/>
  <c r="P24" i="19"/>
  <c r="R24" i="19"/>
  <c r="P34" i="19"/>
  <c r="R34" i="19"/>
  <c r="R61" i="19"/>
  <c r="K74" i="19" s="1"/>
  <c r="A20" i="20"/>
  <c r="U20" i="20"/>
  <c r="V20" i="20"/>
  <c r="A8" i="20"/>
  <c r="U8" i="20"/>
  <c r="A4" i="20"/>
  <c r="V4" i="20"/>
  <c r="A25" i="20"/>
  <c r="U25" i="20"/>
  <c r="A61" i="20"/>
  <c r="U61" i="20"/>
  <c r="A57" i="20"/>
  <c r="U57" i="20"/>
  <c r="A49" i="20"/>
  <c r="V49" i="20"/>
  <c r="A82" i="20"/>
  <c r="U82" i="20"/>
  <c r="A66" i="20"/>
  <c r="V66" i="20"/>
  <c r="A90" i="20"/>
  <c r="U90" i="20"/>
  <c r="A71" i="20"/>
  <c r="H104" i="20"/>
  <c r="H90" i="20"/>
  <c r="H68" i="20"/>
  <c r="H48" i="20"/>
  <c r="H101" i="20"/>
  <c r="H82" i="20"/>
  <c r="H43" i="20"/>
  <c r="H35" i="20"/>
  <c r="H25" i="20"/>
  <c r="H9" i="20"/>
  <c r="U50" i="20"/>
  <c r="U13" i="20"/>
  <c r="V84" i="20"/>
  <c r="U88" i="20"/>
  <c r="U54" i="20"/>
  <c r="U41" i="20"/>
  <c r="U30" i="20"/>
  <c r="V5" i="20"/>
  <c r="V91" i="20"/>
  <c r="U95" i="20"/>
  <c r="V83" i="20"/>
  <c r="V75" i="20"/>
  <c r="V63" i="20"/>
  <c r="U37" i="20"/>
  <c r="V12" i="20"/>
  <c r="H3" i="20"/>
  <c r="R20" i="19"/>
  <c r="T48" i="19"/>
  <c r="I108" i="20" s="1"/>
  <c r="A108" i="20" s="1"/>
  <c r="T47" i="19"/>
  <c r="I107" i="20" s="1"/>
  <c r="A107" i="20" s="1"/>
  <c r="T43" i="19"/>
  <c r="I103" i="20" s="1"/>
  <c r="V103" i="20" s="1"/>
  <c r="H58" i="20"/>
  <c r="H45" i="20"/>
  <c r="H71" i="20"/>
  <c r="N20" i="20"/>
  <c r="N92" i="20"/>
  <c r="R31" i="19"/>
  <c r="P31" i="19"/>
  <c r="K38" i="19"/>
  <c r="M5" i="20"/>
  <c r="M68" i="20"/>
  <c r="H16" i="19"/>
  <c r="M63" i="20"/>
  <c r="U24" i="20"/>
  <c r="U97" i="20"/>
  <c r="V39" i="20"/>
  <c r="P37" i="19"/>
  <c r="V86" i="20"/>
  <c r="V48" i="20"/>
  <c r="V28" i="20"/>
  <c r="V32" i="20"/>
  <c r="V89" i="20"/>
  <c r="V93" i="20"/>
  <c r="U73" i="20"/>
  <c r="V77" i="20"/>
  <c r="U14" i="20"/>
  <c r="N42" i="20"/>
  <c r="M99" i="20"/>
  <c r="M60" i="20"/>
  <c r="M19" i="20"/>
  <c r="M8" i="20"/>
  <c r="M62" i="20"/>
  <c r="M64" i="20"/>
  <c r="M102" i="20"/>
  <c r="M108" i="20"/>
  <c r="M31" i="20"/>
  <c r="M24" i="20"/>
  <c r="N15" i="20"/>
  <c r="N120" i="20"/>
  <c r="J61" i="19"/>
  <c r="N90" i="20"/>
  <c r="N6" i="20"/>
  <c r="N27" i="20"/>
  <c r="V76" i="20"/>
  <c r="U111" i="20"/>
  <c r="R18" i="19"/>
  <c r="U66" i="20"/>
  <c r="U87" i="20"/>
  <c r="V8" i="20"/>
  <c r="U29" i="20"/>
  <c r="V92" i="20"/>
  <c r="U60" i="20"/>
  <c r="U102" i="20"/>
  <c r="V90" i="20"/>
  <c r="V94" i="20"/>
  <c r="V96" i="20"/>
  <c r="V98" i="20"/>
  <c r="V100" i="20"/>
  <c r="U64" i="20"/>
  <c r="U68" i="20"/>
  <c r="U70" i="20"/>
  <c r="U72" i="20"/>
  <c r="U74" i="20"/>
  <c r="U78" i="20"/>
  <c r="U80" i="20"/>
  <c r="V82" i="20"/>
  <c r="V44" i="20"/>
  <c r="U48" i="20"/>
  <c r="V52" i="20"/>
  <c r="V54" i="20"/>
  <c r="U56" i="20"/>
  <c r="U58" i="20"/>
  <c r="V15" i="20"/>
  <c r="V17" i="20"/>
  <c r="V19" i="20"/>
  <c r="V21" i="20"/>
  <c r="V85" i="20"/>
  <c r="U47" i="20"/>
  <c r="V61" i="20"/>
  <c r="V43" i="20"/>
  <c r="V40" i="20"/>
  <c r="V42" i="20"/>
  <c r="V25" i="20"/>
  <c r="V27" i="20"/>
  <c r="V31" i="20"/>
  <c r="V33" i="20"/>
  <c r="V35" i="20"/>
  <c r="V37" i="20"/>
  <c r="V23" i="20"/>
  <c r="U4" i="20"/>
  <c r="U6" i="20"/>
  <c r="U10" i="20"/>
  <c r="U12" i="20"/>
  <c r="P19" i="19"/>
  <c r="P23" i="19"/>
  <c r="P27" i="19"/>
  <c r="P33" i="19"/>
  <c r="R36" i="19"/>
  <c r="R38" i="19" s="1"/>
  <c r="K73" i="19" s="1"/>
  <c r="V60" i="20"/>
  <c r="U114" i="20"/>
  <c r="A114" i="20"/>
  <c r="V114" i="20"/>
  <c r="A119" i="20"/>
  <c r="U119" i="20"/>
  <c r="M51" i="19"/>
  <c r="M50" i="19" s="1"/>
  <c r="P46" i="19" s="1"/>
  <c r="K61" i="19" s="1"/>
  <c r="N51" i="19"/>
  <c r="N50" i="19" s="1"/>
  <c r="N91" i="20"/>
  <c r="N11" i="20"/>
  <c r="N75" i="20"/>
  <c r="N109" i="20"/>
  <c r="N84" i="20"/>
  <c r="N94" i="20"/>
  <c r="M59" i="20"/>
  <c r="M71" i="20"/>
  <c r="M97" i="20"/>
  <c r="M81" i="20"/>
  <c r="M17" i="20"/>
  <c r="M21" i="20"/>
  <c r="M40" i="20"/>
  <c r="M70" i="20"/>
  <c r="M90" i="20"/>
  <c r="M41" i="20"/>
  <c r="M115" i="20"/>
  <c r="M46" i="20"/>
  <c r="M120" i="20"/>
  <c r="M23" i="20"/>
  <c r="M93" i="20"/>
  <c r="M10" i="20"/>
  <c r="M42" i="20"/>
  <c r="M3" i="20"/>
  <c r="M36" i="20"/>
  <c r="M7" i="20"/>
  <c r="M107" i="20"/>
  <c r="N7" i="20"/>
  <c r="N73" i="20"/>
  <c r="N40" i="20"/>
  <c r="N29" i="20"/>
  <c r="N45" i="20"/>
  <c r="N33" i="20"/>
  <c r="N117" i="20"/>
  <c r="N37" i="20"/>
  <c r="N13" i="20"/>
  <c r="N28" i="20"/>
  <c r="N99" i="20"/>
  <c r="N112" i="20"/>
  <c r="N48" i="20"/>
  <c r="N108" i="20"/>
  <c r="N72" i="20"/>
  <c r="N110" i="20"/>
  <c r="M79" i="20"/>
  <c r="M55" i="20"/>
  <c r="M43" i="20"/>
  <c r="M84" i="20"/>
  <c r="M38" i="20"/>
  <c r="M111" i="20"/>
  <c r="M83" i="20"/>
  <c r="M119" i="20"/>
  <c r="M61" i="20"/>
  <c r="M26" i="20"/>
  <c r="M109" i="20"/>
  <c r="M32" i="20"/>
  <c r="M12" i="20"/>
  <c r="M16" i="20"/>
  <c r="M80" i="20"/>
  <c r="M69" i="20"/>
  <c r="M73" i="20"/>
  <c r="M114" i="20"/>
  <c r="M35" i="20"/>
  <c r="M25" i="20"/>
  <c r="M49" i="20"/>
  <c r="M100" i="20"/>
  <c r="M91" i="20"/>
  <c r="M98" i="20"/>
  <c r="M94" i="20"/>
  <c r="M58" i="20"/>
  <c r="M74" i="20"/>
  <c r="M117" i="20"/>
  <c r="M87" i="20"/>
  <c r="M86" i="20"/>
  <c r="M27" i="20"/>
  <c r="M76" i="20"/>
  <c r="M30" i="20"/>
  <c r="M44" i="20"/>
  <c r="M37" i="20"/>
  <c r="M33" i="20"/>
  <c r="M112" i="20"/>
  <c r="M88" i="20"/>
  <c r="M47" i="20"/>
  <c r="M51" i="20"/>
  <c r="M113" i="20"/>
  <c r="M65" i="20"/>
  <c r="M72" i="20"/>
  <c r="M110" i="20"/>
  <c r="M29" i="20"/>
  <c r="M18" i="20"/>
  <c r="M116" i="20"/>
  <c r="M101" i="20"/>
  <c r="M85" i="20"/>
  <c r="M22" i="20"/>
  <c r="M48" i="20"/>
  <c r="M45" i="20"/>
  <c r="M96" i="20"/>
  <c r="M66" i="20"/>
  <c r="M15" i="20"/>
  <c r="M20" i="20"/>
  <c r="M103" i="20"/>
  <c r="M106" i="20"/>
  <c r="M4" i="20"/>
  <c r="M6" i="20"/>
  <c r="M105" i="20"/>
  <c r="M118" i="20"/>
  <c r="M67" i="20"/>
  <c r="M11" i="20"/>
  <c r="M52" i="20"/>
  <c r="M34" i="20"/>
  <c r="M39" i="20"/>
  <c r="M9" i="20"/>
  <c r="M82" i="20"/>
  <c r="M57" i="20"/>
  <c r="M92" i="20"/>
  <c r="N82" i="20"/>
  <c r="N50" i="20"/>
  <c r="N83" i="20"/>
  <c r="N64" i="20"/>
  <c r="N44" i="20"/>
  <c r="N38" i="20"/>
  <c r="N43" i="20"/>
  <c r="N116" i="20"/>
  <c r="N41" i="20"/>
  <c r="N4" i="20"/>
  <c r="N76" i="20"/>
  <c r="N70" i="20"/>
  <c r="N3" i="20"/>
  <c r="N56" i="20"/>
  <c r="N88" i="20"/>
  <c r="N5" i="20"/>
  <c r="N49" i="20"/>
  <c r="N39" i="20"/>
  <c r="N68" i="20"/>
  <c r="N19" i="20"/>
  <c r="N54" i="20"/>
  <c r="N104" i="20"/>
  <c r="N101" i="20"/>
  <c r="N36" i="20"/>
  <c r="N65" i="20"/>
  <c r="N66" i="20"/>
  <c r="N62" i="20"/>
  <c r="N89" i="20"/>
  <c r="N18" i="20"/>
  <c r="N95" i="20"/>
  <c r="A116" i="20"/>
  <c r="U116" i="20"/>
  <c r="V116" i="20"/>
  <c r="A105" i="20"/>
  <c r="U105" i="20"/>
  <c r="V105" i="20"/>
  <c r="A113" i="20"/>
  <c r="U113" i="20"/>
  <c r="V113" i="20"/>
  <c r="U110" i="20"/>
  <c r="V119" i="20"/>
  <c r="H7" i="20"/>
  <c r="H11" i="20"/>
  <c r="H15" i="20"/>
  <c r="H19" i="20"/>
  <c r="H22" i="20"/>
  <c r="H6" i="20"/>
  <c r="H14" i="20"/>
  <c r="H23" i="20"/>
  <c r="H56" i="20"/>
  <c r="H30" i="20"/>
  <c r="H34" i="20"/>
  <c r="H38" i="20"/>
  <c r="H24" i="20"/>
  <c r="H39" i="20"/>
  <c r="H57" i="20"/>
  <c r="H49" i="20"/>
  <c r="H81" i="20"/>
  <c r="H73" i="20"/>
  <c r="H65" i="20"/>
  <c r="H95" i="20"/>
  <c r="H87" i="20"/>
  <c r="H50" i="20"/>
  <c r="H63" i="20"/>
  <c r="H75" i="20"/>
  <c r="H67" i="20"/>
  <c r="H100" i="20"/>
  <c r="H92" i="20"/>
  <c r="H84" i="20"/>
  <c r="H110" i="20"/>
  <c r="H118" i="20"/>
  <c r="H111" i="20"/>
  <c r="H119" i="20"/>
  <c r="V55" i="20"/>
  <c r="V50" i="20"/>
  <c r="N30" i="20"/>
  <c r="N105" i="20"/>
  <c r="N87" i="20"/>
  <c r="N98" i="20"/>
  <c r="N79" i="20"/>
  <c r="N114" i="20"/>
  <c r="N47" i="20"/>
  <c r="N106" i="20"/>
  <c r="N107" i="20"/>
  <c r="N58" i="20"/>
  <c r="N102" i="20"/>
  <c r="N46" i="20"/>
  <c r="N78" i="20"/>
  <c r="N71" i="20"/>
  <c r="N9" i="20"/>
  <c r="N8" i="20"/>
  <c r="N80" i="20"/>
  <c r="N35" i="20"/>
  <c r="N57" i="20"/>
  <c r="N25" i="20"/>
  <c r="N55" i="20"/>
  <c r="N32" i="20"/>
  <c r="N63" i="20"/>
  <c r="N93" i="20"/>
  <c r="N74" i="20"/>
  <c r="N12" i="20"/>
  <c r="N10" i="20"/>
  <c r="N51" i="20"/>
  <c r="N86" i="20"/>
  <c r="N69" i="20"/>
  <c r="N24" i="20"/>
  <c r="N113" i="20"/>
  <c r="N119" i="20"/>
  <c r="N21" i="20"/>
  <c r="N115" i="20"/>
  <c r="N77" i="20"/>
  <c r="N61" i="20"/>
  <c r="N26" i="20"/>
  <c r="N22" i="20"/>
  <c r="N118" i="20"/>
  <c r="N52" i="20"/>
  <c r="N59" i="20"/>
  <c r="N14" i="20"/>
  <c r="N31" i="20"/>
  <c r="N103" i="20"/>
  <c r="N96" i="20"/>
  <c r="N100" i="20"/>
  <c r="N53" i="20"/>
  <c r="N111" i="20"/>
  <c r="N60" i="20"/>
  <c r="N34" i="20"/>
  <c r="N17" i="20"/>
  <c r="N97" i="20"/>
  <c r="N23" i="20"/>
  <c r="N67" i="20"/>
  <c r="N81" i="20"/>
  <c r="N85" i="20"/>
  <c r="N16" i="20"/>
  <c r="M14" i="20"/>
  <c r="M50" i="20"/>
  <c r="M78" i="20"/>
  <c r="M54" i="20"/>
  <c r="M28" i="20"/>
  <c r="V106" i="20" l="1"/>
  <c r="U109" i="20"/>
  <c r="A106" i="20"/>
  <c r="M61" i="19"/>
  <c r="M65" i="19" s="1"/>
  <c r="V107" i="20"/>
  <c r="A117" i="20"/>
  <c r="V109" i="20"/>
  <c r="U107" i="20"/>
  <c r="A103" i="20"/>
  <c r="V117" i="20"/>
  <c r="V118" i="20"/>
  <c r="A115" i="20"/>
  <c r="V115" i="20"/>
  <c r="A104" i="20"/>
  <c r="U108" i="20"/>
  <c r="V108" i="20"/>
  <c r="V104" i="20"/>
  <c r="A118" i="20"/>
  <c r="A120" i="20"/>
  <c r="U103" i="20"/>
  <c r="A110" i="20"/>
  <c r="U112" i="20"/>
  <c r="V112" i="20"/>
  <c r="V120" i="20"/>
  <c r="P38" i="19"/>
  <c r="K71" i="19" s="1"/>
  <c r="K70" i="19"/>
  <c r="D2" i="20"/>
  <c r="I2" i="20"/>
  <c r="O2" i="20" s="1"/>
  <c r="AA2" i="20" s="1"/>
  <c r="D117" i="20" l="1"/>
  <c r="D105" i="20"/>
  <c r="D93" i="20"/>
  <c r="D40" i="20"/>
  <c r="D77" i="20"/>
  <c r="D64" i="20"/>
  <c r="D88" i="20"/>
  <c r="D47" i="20"/>
  <c r="D22" i="20"/>
  <c r="D60" i="20"/>
  <c r="D7" i="20"/>
  <c r="D35" i="20"/>
  <c r="D86" i="20"/>
  <c r="D13" i="20"/>
  <c r="D116" i="20"/>
  <c r="D70" i="20"/>
  <c r="D4" i="20"/>
  <c r="D76" i="20"/>
  <c r="D71" i="20"/>
  <c r="D111" i="20"/>
  <c r="D75" i="20"/>
  <c r="D99" i="20"/>
  <c r="D39" i="20"/>
  <c r="D49" i="20"/>
  <c r="D102" i="20"/>
  <c r="D3" i="20"/>
  <c r="D57" i="20"/>
  <c r="D112" i="20"/>
  <c r="D21" i="20"/>
  <c r="D29" i="20"/>
  <c r="D32" i="20"/>
  <c r="D30" i="20"/>
  <c r="D120" i="20"/>
  <c r="D5" i="20"/>
  <c r="D90" i="20"/>
  <c r="D82" i="20"/>
  <c r="D69" i="20"/>
  <c r="D26" i="20"/>
  <c r="D92" i="20"/>
  <c r="D36" i="20"/>
  <c r="D11" i="20"/>
  <c r="D85" i="20"/>
  <c r="D68" i="20"/>
  <c r="D51" i="20"/>
  <c r="D24" i="20"/>
  <c r="D31" i="20"/>
  <c r="D58" i="20"/>
  <c r="D19" i="20"/>
  <c r="D113" i="20"/>
  <c r="D53" i="20"/>
  <c r="D10" i="20"/>
  <c r="D62" i="20"/>
  <c r="D106" i="20"/>
  <c r="D44" i="20"/>
  <c r="D66" i="20"/>
  <c r="D95" i="20"/>
  <c r="D104" i="20"/>
  <c r="D46" i="20"/>
  <c r="D98" i="20"/>
  <c r="D94" i="20"/>
  <c r="D17" i="20"/>
  <c r="D100" i="20"/>
  <c r="D114" i="20"/>
  <c r="D119" i="20"/>
  <c r="D23" i="20"/>
  <c r="D101" i="20"/>
  <c r="D91" i="20"/>
  <c r="D55" i="20"/>
  <c r="D81" i="20"/>
  <c r="D61" i="20"/>
  <c r="D33" i="20"/>
  <c r="D87" i="20"/>
  <c r="D9" i="20"/>
  <c r="D72" i="20"/>
  <c r="D37" i="20"/>
  <c r="D45" i="20"/>
  <c r="D34" i="20"/>
  <c r="D80" i="20"/>
  <c r="D52" i="20"/>
  <c r="D28" i="20"/>
  <c r="D8" i="20"/>
  <c r="D27" i="20"/>
  <c r="D16" i="20"/>
  <c r="D110" i="20"/>
  <c r="D79" i="20"/>
  <c r="D42" i="20"/>
  <c r="D48" i="20"/>
  <c r="D50" i="20"/>
  <c r="D14" i="20"/>
  <c r="D107" i="20"/>
  <c r="D18" i="20"/>
  <c r="D108" i="20"/>
  <c r="D41" i="20"/>
  <c r="D89" i="20"/>
  <c r="D73" i="20"/>
  <c r="D97" i="20"/>
  <c r="D118" i="20"/>
  <c r="D25" i="20"/>
  <c r="D65" i="20"/>
  <c r="D56" i="20"/>
  <c r="D43" i="20"/>
  <c r="D38" i="20"/>
  <c r="D84" i="20"/>
  <c r="D6" i="20"/>
  <c r="D115" i="20"/>
  <c r="D78" i="20"/>
  <c r="D74" i="20"/>
  <c r="D83" i="20"/>
  <c r="D15" i="20"/>
  <c r="D103" i="20"/>
  <c r="D59" i="20"/>
  <c r="D67" i="20"/>
  <c r="D20" i="20"/>
  <c r="D12" i="20"/>
  <c r="D54" i="20"/>
  <c r="D96" i="20"/>
  <c r="D63" i="20"/>
  <c r="D109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Password="1" background="1" saveData="1">
    <dbPr connection="DSN=oalive80;UID=OAUSER;PWD=oaus3r;HOST=puk-oa02;PORT=8501;DB=openacc" command="SELECT oa_prapprove_0.&quot;app-id&quot;, oa_prapprove_0.name_x000d__x000a_FROM OPENACC.PUB.oa_prapprove oa_prapprove_0_x000d__x000a_WHERE (oa_prapprove_0.company In (1,3)) AND (oa_prapprove_0.name Not Like 'OBSO%') AND (oa_prapprove_0.name Not Like '%RRRR')"/>
  </connection>
</connections>
</file>

<file path=xl/sharedStrings.xml><?xml version="1.0" encoding="utf-8"?>
<sst xmlns="http://schemas.openxmlformats.org/spreadsheetml/2006/main" count="944" uniqueCount="717">
  <si>
    <t>Date(s)</t>
  </si>
  <si>
    <t>Signature of claimant:</t>
  </si>
  <si>
    <t>DATE</t>
  </si>
  <si>
    <t>MILES</t>
  </si>
  <si>
    <t xml:space="preserve">First 10,000 </t>
  </si>
  <si>
    <t>Above 10,000</t>
  </si>
  <si>
    <t>Miles in year</t>
  </si>
  <si>
    <t>TOTAL MILES CLAIMED</t>
  </si>
  <si>
    <t>a</t>
  </si>
  <si>
    <t>b</t>
  </si>
  <si>
    <t>=a+b</t>
  </si>
  <si>
    <t>CLAIMANT'S NAME:</t>
  </si>
  <si>
    <t>PARKINSON'S UK</t>
  </si>
  <si>
    <t>SUPPLIER:</t>
  </si>
  <si>
    <t>Current Claim</t>
  </si>
  <si>
    <t>Cumulative This Year</t>
  </si>
  <si>
    <t>Sort Code</t>
  </si>
  <si>
    <t>Account Name</t>
  </si>
  <si>
    <t>Name of Bank</t>
  </si>
  <si>
    <t>Finance Dept use only:</t>
  </si>
  <si>
    <t>Charity registered in England and Wales No 258197 and in Scotland No SC037554. A company limited by guarantee.</t>
  </si>
  <si>
    <t>Registered No. 948776 (London) Registered Office: 215 Vauxhall Bridge Road, London SWIV IEJ</t>
  </si>
  <si>
    <t>CLAIMANT'S ADDRESS:</t>
  </si>
  <si>
    <t>SUBTOTALS:</t>
  </si>
  <si>
    <t>Trains</t>
  </si>
  <si>
    <t xml:space="preserve">Cumulative Miles in Year from 1st January </t>
  </si>
  <si>
    <t xml:space="preserve"> = BOXES TO BE COMPLETED BY CLAIMANT</t>
  </si>
  <si>
    <t xml:space="preserve"> = BOXES TO BE COMPLETED BY STAFF CONTACT/BUDGET HOLDER</t>
  </si>
  <si>
    <t>H</t>
  </si>
  <si>
    <t>GBP</t>
  </si>
  <si>
    <t/>
  </si>
  <si>
    <t>Claimant:</t>
  </si>
  <si>
    <t>Approved:</t>
  </si>
  <si>
    <t>Approver's Payroll no.:</t>
  </si>
  <si>
    <t>Select here and then insert Receipts page 1</t>
  </si>
  <si>
    <t>Select here and then insert Receipts page 2</t>
  </si>
  <si>
    <t>Select here and then insert Receipts page 3</t>
  </si>
  <si>
    <t>Select here and then insert Receipts page 4</t>
  </si>
  <si>
    <t>Select here and then insert Receipts page 5</t>
  </si>
  <si>
    <t>Select here and then insert Receipts page 6</t>
  </si>
  <si>
    <t>Select here and then insert Receipts page 7</t>
  </si>
  <si>
    <t>Select here and then insert Receipts page 8</t>
  </si>
  <si>
    <t>Select here and then insert Receipts page 9</t>
  </si>
  <si>
    <t>Select here and then insert Receipts page 10</t>
  </si>
  <si>
    <t>name</t>
  </si>
  <si>
    <t>app-id</t>
  </si>
  <si>
    <t>1009</t>
  </si>
  <si>
    <t>1034</t>
  </si>
  <si>
    <t>5002</t>
  </si>
  <si>
    <t>5004</t>
  </si>
  <si>
    <t>6072</t>
  </si>
  <si>
    <t>8046</t>
  </si>
  <si>
    <t>9133</t>
  </si>
  <si>
    <t>9134</t>
  </si>
  <si>
    <t>9136</t>
  </si>
  <si>
    <t>9145</t>
  </si>
  <si>
    <t>9174</t>
  </si>
  <si>
    <t>9175</t>
  </si>
  <si>
    <t>9219</t>
  </si>
  <si>
    <t>9231</t>
  </si>
  <si>
    <t>9235</t>
  </si>
  <si>
    <t>9256</t>
  </si>
  <si>
    <t>9264</t>
  </si>
  <si>
    <t>9267</t>
  </si>
  <si>
    <t>9281</t>
  </si>
  <si>
    <t>9284</t>
  </si>
  <si>
    <t>9285</t>
  </si>
  <si>
    <t>9307</t>
  </si>
  <si>
    <t>9328</t>
  </si>
  <si>
    <t>9337</t>
  </si>
  <si>
    <t>9338</t>
  </si>
  <si>
    <t>9361</t>
  </si>
  <si>
    <t>9372</t>
  </si>
  <si>
    <t>9392</t>
  </si>
  <si>
    <t>9520</t>
  </si>
  <si>
    <t>9523</t>
  </si>
  <si>
    <t>9529</t>
  </si>
  <si>
    <t>9531</t>
  </si>
  <si>
    <t>9550</t>
  </si>
  <si>
    <t>9606</t>
  </si>
  <si>
    <t>9615</t>
  </si>
  <si>
    <t>9632</t>
  </si>
  <si>
    <t>9999</t>
  </si>
  <si>
    <t>New approver (enter name below)</t>
  </si>
  <si>
    <t>0031</t>
  </si>
  <si>
    <t>Boothman, Paul - unlimited</t>
  </si>
  <si>
    <t>POSTCODE:</t>
  </si>
  <si>
    <r>
      <t xml:space="preserve">Signature of Budget Holder/Approver: </t>
    </r>
    <r>
      <rPr>
        <b/>
        <sz val="8"/>
        <rFont val="Arial"/>
        <family val="2"/>
      </rPr>
      <t>(for email claims enter payroll number below)</t>
    </r>
  </si>
  <si>
    <t>Signature</t>
  </si>
  <si>
    <t>Payroll no.</t>
  </si>
  <si>
    <t>(8 digits)</t>
  </si>
  <si>
    <t>Building Society roll number</t>
  </si>
  <si>
    <t>(if needed)</t>
  </si>
  <si>
    <t>Account Number</t>
  </si>
  <si>
    <t>Total Miles</t>
  </si>
  <si>
    <t>Previous Miles</t>
  </si>
  <si>
    <t>This claim</t>
  </si>
  <si>
    <t>(Yes or No)</t>
  </si>
  <si>
    <t>Yes</t>
  </si>
  <si>
    <t>No</t>
  </si>
  <si>
    <t>(Please complete if you have not submitted bank details previously)</t>
  </si>
  <si>
    <t>(e.g. 12-34-56)</t>
  </si>
  <si>
    <t>9355</t>
  </si>
  <si>
    <t>9357</t>
  </si>
  <si>
    <t>9498</t>
  </si>
  <si>
    <t>9582</t>
  </si>
  <si>
    <t>9628</t>
  </si>
  <si>
    <t>9655</t>
  </si>
  <si>
    <t>enter as</t>
  </si>
  <si>
    <t>9672</t>
  </si>
  <si>
    <r>
      <t xml:space="preserve">EMAIL:
</t>
    </r>
    <r>
      <rPr>
        <b/>
        <sz val="8"/>
        <rFont val="Arial"/>
        <family val="2"/>
      </rPr>
      <t>(for remittance advice)</t>
    </r>
  </si>
  <si>
    <t>Meals/
Subsistence</t>
  </si>
  <si>
    <t>Other
Expenses</t>
  </si>
  <si>
    <t>Total
Expenses</t>
  </si>
  <si>
    <t>You must make sure that you fill in the following information</t>
  </si>
  <si>
    <t>Your name and address</t>
  </si>
  <si>
    <t>The dates covered by the claim</t>
  </si>
  <si>
    <t>If you have not yet provided them, bank details for payment by BACS</t>
  </si>
  <si>
    <r>
      <t xml:space="preserve">Opening mileage, 
</t>
    </r>
    <r>
      <rPr>
        <b/>
        <sz val="8"/>
        <rFont val="Arial"/>
        <family val="2"/>
      </rPr>
      <t>(total miles claimed so far this year on previous claims)</t>
    </r>
  </si>
  <si>
    <t>Please list locations visited and purpose of visit.</t>
  </si>
  <si>
    <t>DETAILS OF JOURNEY</t>
  </si>
  <si>
    <t>If you can give an email address for sending remittances that will help keep our costs down</t>
  </si>
  <si>
    <t>Fill in your details at the top of the form (name, address, email, bank)</t>
  </si>
  <si>
    <t>For ALL claims:</t>
  </si>
  <si>
    <t>If any of this information is missing, we won't be able to pay your claim.</t>
  </si>
  <si>
    <t>In the details section give details when, where and what you did</t>
  </si>
  <si>
    <t>Enter the amounts you are claiming in the relevant columns</t>
  </si>
  <si>
    <t>In the mileage section, give details of the date and reason for your journey</t>
  </si>
  <si>
    <t>If you are filling in the excel spreadsheet, all the totals will be calculated for you. Otherwise, please fill in the totals boxes.</t>
  </si>
  <si>
    <t>Scan your receipts and insert the picture(s) on the "receipts" tab</t>
  </si>
  <si>
    <t>Make sure that your scan is legible</t>
  </si>
  <si>
    <t>For claims being submitted on paper:</t>
  </si>
  <si>
    <t>For claims being submitted by email:</t>
  </si>
  <si>
    <r>
      <t xml:space="preserve">You can use </t>
    </r>
    <r>
      <rPr>
        <b/>
        <sz val="10"/>
        <rFont val="Arial"/>
        <family val="2"/>
      </rPr>
      <t>one claim form</t>
    </r>
    <r>
      <rPr>
        <sz val="10"/>
        <rFont val="Arial"/>
        <family val="2"/>
      </rPr>
      <t xml:space="preserve"> if you are claiming for several instances of </t>
    </r>
    <r>
      <rPr>
        <b/>
        <sz val="10"/>
        <rFont val="Arial"/>
        <family val="2"/>
      </rPr>
      <t>the same activity</t>
    </r>
    <r>
      <rPr>
        <sz val="10"/>
        <rFont val="Arial"/>
        <family val="2"/>
      </rPr>
      <t xml:space="preserve"> (e.g. if you have attended several different education sessions)</t>
    </r>
  </si>
  <si>
    <t>If you are able to scan your receipts and attach the picture to the "Receipts" tab (or are ONLY claiming for mileage) then you may submit your expenses by email.</t>
  </si>
  <si>
    <t>If you can't scan your receipts, you must print the form and submit it with receipts in the normal way.</t>
  </si>
  <si>
    <t>•</t>
  </si>
  <si>
    <t>When claiming mileage, you must fill in the total miles you have claimed so far this year</t>
  </si>
  <si>
    <t>9321</t>
  </si>
  <si>
    <t>9410</t>
  </si>
  <si>
    <t>9546</t>
  </si>
  <si>
    <t>9622</t>
  </si>
  <si>
    <t>9647</t>
  </si>
  <si>
    <t>9658</t>
  </si>
  <si>
    <t>9688</t>
  </si>
  <si>
    <t>9742</t>
  </si>
  <si>
    <t>9745</t>
  </si>
  <si>
    <t>Mileage rates for use of claimant's own vehicle</t>
  </si>
  <si>
    <t>Car</t>
  </si>
  <si>
    <t>Rates as of April 2011</t>
  </si>
  <si>
    <t>Motorcycle</t>
  </si>
  <si>
    <t>Bicycle</t>
  </si>
  <si>
    <r>
      <t xml:space="preserve">Vehicle Reg. </t>
    </r>
    <r>
      <rPr>
        <b/>
        <sz val="8"/>
        <rFont val="Arial"/>
        <family val="2"/>
      </rPr>
      <t>(car/motorcycle)</t>
    </r>
    <r>
      <rPr>
        <b/>
        <sz val="10"/>
        <rFont val="Arial"/>
        <family val="2"/>
      </rPr>
      <t xml:space="preserve"> </t>
    </r>
  </si>
  <si>
    <t>Select vehicle type</t>
  </si>
  <si>
    <t>9754</t>
  </si>
  <si>
    <t>9777</t>
  </si>
  <si>
    <t>9778</t>
  </si>
  <si>
    <t>9779</t>
  </si>
  <si>
    <t>9784</t>
  </si>
  <si>
    <t>9787</t>
  </si>
  <si>
    <t>Have you previously submitted your bank details?</t>
  </si>
  <si>
    <t>Hotels</t>
  </si>
  <si>
    <t>Instructions for completing the Volunteer &amp; User Involvement Expense Claim form</t>
  </si>
  <si>
    <t>9751</t>
  </si>
  <si>
    <t>9757</t>
  </si>
  <si>
    <t>9803</t>
  </si>
  <si>
    <t>9806</t>
  </si>
  <si>
    <t>Expense Type</t>
  </si>
  <si>
    <t>(Other Exp only)</t>
  </si>
  <si>
    <t>Vol or User Inv</t>
  </si>
  <si>
    <t>(All expenses)</t>
  </si>
  <si>
    <t>Vol or</t>
  </si>
  <si>
    <t>User Inv</t>
  </si>
  <si>
    <t>MILEAGE CLAIMED ON PARKINSON'S UK BUSINESS</t>
  </si>
  <si>
    <t>VOLU</t>
  </si>
  <si>
    <t>Activity fail</t>
  </si>
  <si>
    <t>Expense fail</t>
  </si>
  <si>
    <t>Type fail</t>
  </si>
  <si>
    <t>Date of claim:</t>
  </si>
  <si>
    <t>Cost</t>
  </si>
  <si>
    <t>Version date:</t>
  </si>
  <si>
    <r>
      <t xml:space="preserve">If you have engaged in </t>
    </r>
    <r>
      <rPr>
        <b/>
        <sz val="10"/>
        <rFont val="Arial"/>
        <family val="2"/>
      </rPr>
      <t>more than one activity</t>
    </r>
    <r>
      <rPr>
        <sz val="10"/>
        <rFont val="Arial"/>
        <family val="2"/>
      </rPr>
      <t xml:space="preserve"> (e.g. if you attended a parliament lobbying meeting and also a local information day), please fill in a </t>
    </r>
    <r>
      <rPr>
        <b/>
        <sz val="10"/>
        <rFont val="Arial"/>
        <family val="2"/>
      </rPr>
      <t>separate claim</t>
    </r>
    <r>
      <rPr>
        <sz val="10"/>
        <rFont val="Arial"/>
        <family val="2"/>
      </rPr>
      <t xml:space="preserve"> for each activity</t>
    </r>
  </si>
  <si>
    <t>This form is for national Volunteer or User Involvement activities only. There is a different form for Local Group Network activities. Please contact your group's Treasurer or Finance Contact.</t>
  </si>
  <si>
    <t>The form is set to print on two pages landscape.Even if you are not claiming any mileage, you must print both pages and sign at the bottom.</t>
  </si>
  <si>
    <t>Use the "Other expenses" column for anything that is not to travel or subsistence (e.g. postage or telephone calls)</t>
  </si>
  <si>
    <t>Remember to sign your form at the bottom of the second page</t>
  </si>
  <si>
    <t>Enter the date of this claim</t>
  </si>
  <si>
    <t>The name of your contact for your activity</t>
  </si>
  <si>
    <t>Enter the name of your contact for your activity</t>
  </si>
  <si>
    <t>Named Contact for activity:</t>
  </si>
  <si>
    <t>X-X999</t>
  </si>
  <si>
    <t>X-X999-00-</t>
  </si>
  <si>
    <t>NB: any claims received without a named contact will be returned to the claimant.</t>
  </si>
  <si>
    <t>Volunteer and User Involvement expense claim form</t>
  </si>
  <si>
    <t>USIN</t>
  </si>
  <si>
    <t>Always send your claim to your named contact - not to the finance department</t>
  </si>
  <si>
    <t>Send the form with your receipts to your named contact</t>
  </si>
  <si>
    <t>Enter the name of your named contact</t>
  </si>
  <si>
    <t>Enter your name in the signature box at the bottom of the form and email the spreadsheet to your named contact</t>
  </si>
  <si>
    <t>Entering your name and emailing the form to your named contact will be regarded as the equivalent of signing your claim</t>
  </si>
  <si>
    <t>Attending policy panel meeting in London - EXAMPLE ONLY</t>
  </si>
  <si>
    <t>9518</t>
  </si>
  <si>
    <t>9804</t>
  </si>
  <si>
    <t>9820</t>
  </si>
  <si>
    <t>Sally Lockerbie</t>
  </si>
  <si>
    <t>Marion Rogers</t>
  </si>
  <si>
    <t>Satpal Ghatora</t>
  </si>
  <si>
    <t>Ramilla Patel</t>
  </si>
  <si>
    <t>Neil Smart</t>
  </si>
  <si>
    <t>Jill Strickland</t>
  </si>
  <si>
    <t>Tracy Westgarth</t>
  </si>
  <si>
    <t>Katherine Crawford</t>
  </si>
  <si>
    <t>Maria Waugh</t>
  </si>
  <si>
    <t>Caroline Bartlett</t>
  </si>
  <si>
    <t>Paula Carey</t>
  </si>
  <si>
    <t>Julia Keogh</t>
  </si>
  <si>
    <t>Jayne Dunn</t>
  </si>
  <si>
    <t>Steve Ford</t>
  </si>
  <si>
    <t>Cheryl Ford</t>
  </si>
  <si>
    <t>Mabel Tse</t>
  </si>
  <si>
    <t>Jag Jandu</t>
  </si>
  <si>
    <t>Katie Jones</t>
  </si>
  <si>
    <t>Daiga Heisters</t>
  </si>
  <si>
    <t>Julie Wilson</t>
  </si>
  <si>
    <t>Val Buxton</t>
  </si>
  <si>
    <t>Michael Eversham</t>
  </si>
  <si>
    <t>Bunia Gorelick</t>
  </si>
  <si>
    <t>Ebbie Hulland</t>
  </si>
  <si>
    <t>Carolyn Nutkins</t>
  </si>
  <si>
    <t>Timothy Moore</t>
  </si>
  <si>
    <t>Denise McNiven</t>
  </si>
  <si>
    <t>Alex Martin</t>
  </si>
  <si>
    <t>Jayne Riggall</t>
  </si>
  <si>
    <t>Nicola Moore</t>
  </si>
  <si>
    <t>Claire Bale</t>
  </si>
  <si>
    <t>Stuart Fox</t>
  </si>
  <si>
    <t>Paul Jackson-Clark</t>
  </si>
  <si>
    <t>Catherine Murnin</t>
  </si>
  <si>
    <t>Charlotte Jackson</t>
  </si>
  <si>
    <t>Jessica Storer</t>
  </si>
  <si>
    <t>James Culling</t>
  </si>
  <si>
    <t>Christopher Brodrick</t>
  </si>
  <si>
    <t>9591</t>
  </si>
  <si>
    <t>Fiona Barrett</t>
  </si>
  <si>
    <t>Rachel Backshall</t>
  </si>
  <si>
    <t>Richard Penney</t>
  </si>
  <si>
    <t>Alyson Smith (RF)</t>
  </si>
  <si>
    <t>Andrew Sawbridge</t>
  </si>
  <si>
    <t>Teresa Forgione</t>
  </si>
  <si>
    <t>Tyna Brych</t>
  </si>
  <si>
    <t>Emily Hughes</t>
  </si>
  <si>
    <t>Peter Watts</t>
  </si>
  <si>
    <t>Lily Dwek</t>
  </si>
  <si>
    <t>9698</t>
  </si>
  <si>
    <t>Joe Nickel</t>
  </si>
  <si>
    <t>Katy Payne</t>
  </si>
  <si>
    <t>Sarah Day</t>
  </si>
  <si>
    <t>9750</t>
  </si>
  <si>
    <t>Ann Rowe</t>
  </si>
  <si>
    <t>9756</t>
  </si>
  <si>
    <t>Alison Tebbutt</t>
  </si>
  <si>
    <t>Joyce Borgs</t>
  </si>
  <si>
    <t>9760</t>
  </si>
  <si>
    <t>Ghalib Ullah</t>
  </si>
  <si>
    <t>9761</t>
  </si>
  <si>
    <t>Darren Worthy</t>
  </si>
  <si>
    <t>9772</t>
  </si>
  <si>
    <t>Zoe Steer</t>
  </si>
  <si>
    <t>Suma Surendranath</t>
  </si>
  <si>
    <t>Fatima Talidi-Marrero</t>
  </si>
  <si>
    <t>Barbara Williams</t>
  </si>
  <si>
    <t>Ian Savage</t>
  </si>
  <si>
    <t>Valerie Cadoret</t>
  </si>
  <si>
    <t>9790</t>
  </si>
  <si>
    <t>Lizzi Gordon</t>
  </si>
  <si>
    <t>Graham Allanson</t>
  </si>
  <si>
    <t>Tom Grounds</t>
  </si>
  <si>
    <t>Chris Holmes</t>
  </si>
  <si>
    <t>9813</t>
  </si>
  <si>
    <t>Hannah Glasgow</t>
  </si>
  <si>
    <t>Cleo Box</t>
  </si>
  <si>
    <t>9835</t>
  </si>
  <si>
    <t>Murat Yesilcimen</t>
  </si>
  <si>
    <t>9837</t>
  </si>
  <si>
    <t>Laura Cockram</t>
  </si>
  <si>
    <t>9845</t>
  </si>
  <si>
    <t>9851</t>
  </si>
  <si>
    <t>Barbara Locke</t>
  </si>
  <si>
    <t>9854</t>
  </si>
  <si>
    <t>Naudette Harvey</t>
  </si>
  <si>
    <t>9861</t>
  </si>
  <si>
    <t>Chrissie Fielden</t>
  </si>
  <si>
    <t>9867</t>
  </si>
  <si>
    <t>Carola Nunns</t>
  </si>
  <si>
    <t>9869</t>
  </si>
  <si>
    <t>Claire Reynolds</t>
  </si>
  <si>
    <t>TRST</t>
  </si>
  <si>
    <t>Trustee approver</t>
  </si>
  <si>
    <t>9290</t>
  </si>
  <si>
    <t>Katherine French</t>
  </si>
  <si>
    <t>9731</t>
  </si>
  <si>
    <t>Karen Smith</t>
  </si>
  <si>
    <t>9849</t>
  </si>
  <si>
    <t>Sarah Wakeman</t>
  </si>
  <si>
    <t>9865</t>
  </si>
  <si>
    <t>Abby Robinson</t>
  </si>
  <si>
    <t>9883</t>
  </si>
  <si>
    <t>9884</t>
  </si>
  <si>
    <t>Katherine Vasey</t>
  </si>
  <si>
    <t>9888</t>
  </si>
  <si>
    <t>Jan Mattison</t>
  </si>
  <si>
    <t>BANK DETAILS :</t>
  </si>
  <si>
    <t>IBAN (Euro)</t>
  </si>
  <si>
    <t>Account number (other currencies)</t>
  </si>
  <si>
    <t>Currency</t>
  </si>
  <si>
    <t>Alphabetic Code</t>
  </si>
  <si>
    <t>Euro</t>
  </si>
  <si>
    <t>EUR</t>
  </si>
  <si>
    <t>US Dollar</t>
  </si>
  <si>
    <t>Yen</t>
  </si>
  <si>
    <t>JPY</t>
  </si>
  <si>
    <t>Australian Dollar</t>
  </si>
  <si>
    <t>AUD</t>
  </si>
  <si>
    <t>Canadian Dollar</t>
  </si>
  <si>
    <t>CAD</t>
  </si>
  <si>
    <t>Danish Krone</t>
  </si>
  <si>
    <t>DKK</t>
  </si>
  <si>
    <t>Indian Rupee</t>
  </si>
  <si>
    <t>INR</t>
  </si>
  <si>
    <t>Norwegian Krone</t>
  </si>
  <si>
    <t>NOK</t>
  </si>
  <si>
    <t>Rand</t>
  </si>
  <si>
    <t>ZAR</t>
  </si>
  <si>
    <t>Russian Ruble</t>
  </si>
  <si>
    <t>RUB</t>
  </si>
  <si>
    <t>Swedish Krona</t>
  </si>
  <si>
    <t>SEK</t>
  </si>
  <si>
    <t>Swiss Franc</t>
  </si>
  <si>
    <t>CHF</t>
  </si>
  <si>
    <t>Other</t>
  </si>
  <si>
    <t>Is this claim in £ Sterling?</t>
  </si>
  <si>
    <t>If No, please choose currency</t>
  </si>
  <si>
    <t>Choose currency</t>
  </si>
  <si>
    <t>Enter code</t>
  </si>
  <si>
    <t>For payment to non-UK bank or claim not in £ sterling, fill in the "International" tab</t>
  </si>
  <si>
    <t>XXX</t>
  </si>
  <si>
    <t xml:space="preserve">       (Yes or No)</t>
  </si>
  <si>
    <t>If you want payment to be made to a non-UK bank or in a currency other than £ Sterling, you must complete the "International" tab.</t>
  </si>
  <si>
    <t>7003</t>
  </si>
  <si>
    <t>Emma Corry</t>
  </si>
  <si>
    <t>9297</t>
  </si>
  <si>
    <t>9521</t>
  </si>
  <si>
    <t>Luis Perpetuo</t>
  </si>
  <si>
    <t>9904</t>
  </si>
  <si>
    <t>Claire McNeill</t>
  </si>
  <si>
    <t>9909</t>
  </si>
  <si>
    <t>Kerry Scott</t>
  </si>
  <si>
    <t>9910</t>
  </si>
  <si>
    <t>Kathy Stoffer</t>
  </si>
  <si>
    <t>9921</t>
  </si>
  <si>
    <t>Arthur Roach</t>
  </si>
  <si>
    <t>US$</t>
  </si>
  <si>
    <t xml:space="preserve">                         To be completed if payment is to a non-UK bank or if claim is not in £ Sterling</t>
  </si>
  <si>
    <t>BIC (SWIFT) or Account holding branch</t>
  </si>
  <si>
    <t>UK BANK DETAILS:</t>
  </si>
  <si>
    <t>Activity Code</t>
  </si>
  <si>
    <t>Full details of each item (venue, purpose, etc.)</t>
  </si>
  <si>
    <t>7001</t>
  </si>
  <si>
    <t>Elizabeth Rickarby</t>
  </si>
  <si>
    <t>7011</t>
  </si>
  <si>
    <t>Sarah Green</t>
  </si>
  <si>
    <t>7017</t>
  </si>
  <si>
    <t>Jenni Green</t>
  </si>
  <si>
    <t>7028</t>
  </si>
  <si>
    <t>Abbie Smith</t>
  </si>
  <si>
    <t>7032</t>
  </si>
  <si>
    <t>Linny Rubra</t>
  </si>
  <si>
    <t>7040</t>
  </si>
  <si>
    <t>Steve Mowbray</t>
  </si>
  <si>
    <t>7042</t>
  </si>
  <si>
    <t>Susan Newsham</t>
  </si>
  <si>
    <t>7045</t>
  </si>
  <si>
    <t>Stephen Cairns</t>
  </si>
  <si>
    <t>7058</t>
  </si>
  <si>
    <t>Debbie Chinman</t>
  </si>
  <si>
    <t>9055</t>
  </si>
  <si>
    <t>Gina Allen</t>
  </si>
  <si>
    <t>9062</t>
  </si>
  <si>
    <t>Norma Elliott</t>
  </si>
  <si>
    <t>9138</t>
  </si>
  <si>
    <t>Nansubuga Kolawole</t>
  </si>
  <si>
    <t>OBS - Jane Renshaw</t>
  </si>
  <si>
    <t>9198</t>
  </si>
  <si>
    <t>Lorraine Chilton</t>
  </si>
  <si>
    <t>9270</t>
  </si>
  <si>
    <t>Claire Hewitt</t>
  </si>
  <si>
    <t>Stacey Storey (SLN)</t>
  </si>
  <si>
    <t>9339</t>
  </si>
  <si>
    <t>Dawn McGuinness</t>
  </si>
  <si>
    <t>9340</t>
  </si>
  <si>
    <t>9344</t>
  </si>
  <si>
    <t>Tracey Anderson</t>
  </si>
  <si>
    <t>9369</t>
  </si>
  <si>
    <t>Jackie Burke</t>
  </si>
  <si>
    <t>9370</t>
  </si>
  <si>
    <t>Jackie Conn</t>
  </si>
  <si>
    <t>9379</t>
  </si>
  <si>
    <t>Nuala Campbell</t>
  </si>
  <si>
    <t>9390</t>
  </si>
  <si>
    <t>Jane Henderson</t>
  </si>
  <si>
    <t>9391</t>
  </si>
  <si>
    <t>Katy Slade</t>
  </si>
  <si>
    <t>9394</t>
  </si>
  <si>
    <t>Vivienne Rogerson</t>
  </si>
  <si>
    <t>9404</t>
  </si>
  <si>
    <t>Paula McLarnon</t>
  </si>
  <si>
    <t>9435</t>
  </si>
  <si>
    <t>Louise Buchanan</t>
  </si>
  <si>
    <t>9535</t>
  </si>
  <si>
    <t>Catherine Orr</t>
  </si>
  <si>
    <t>9551</t>
  </si>
  <si>
    <t>Helen Old</t>
  </si>
  <si>
    <t>9611</t>
  </si>
  <si>
    <t>Bill Newton</t>
  </si>
  <si>
    <t>9631</t>
  </si>
  <si>
    <t>Gail Creswick</t>
  </si>
  <si>
    <t>9633</t>
  </si>
  <si>
    <t>Wendy Chandler</t>
  </si>
  <si>
    <t>9663</t>
  </si>
  <si>
    <t>Jackie Murrall</t>
  </si>
  <si>
    <t>9666</t>
  </si>
  <si>
    <t>Anna Bigda</t>
  </si>
  <si>
    <t>9669</t>
  </si>
  <si>
    <t>Proscovia Wagaba</t>
  </si>
  <si>
    <t>9691</t>
  </si>
  <si>
    <t>Rebecca Ward-Dooley</t>
  </si>
  <si>
    <t>9710</t>
  </si>
  <si>
    <t>Sonia Newsam</t>
  </si>
  <si>
    <t>9739</t>
  </si>
  <si>
    <t>Nicole Kirbyshire</t>
  </si>
  <si>
    <t>Michelle Henderson</t>
  </si>
  <si>
    <t>9817</t>
  </si>
  <si>
    <t>Rose Crawley</t>
  </si>
  <si>
    <t>9833</t>
  </si>
  <si>
    <t>Ian McKee</t>
  </si>
  <si>
    <t>9840</t>
  </si>
  <si>
    <t>Abbie Pervin</t>
  </si>
  <si>
    <t>9872</t>
  </si>
  <si>
    <t>Emily Scotcher</t>
  </si>
  <si>
    <t>9873</t>
  </si>
  <si>
    <t>Kirsty McDowell</t>
  </si>
  <si>
    <t>Shirley Jones</t>
  </si>
  <si>
    <t>R500</t>
  </si>
  <si>
    <t>Stacey Storey (Res)</t>
  </si>
  <si>
    <t>SubCode</t>
  </si>
  <si>
    <t>XXXX-XXXX</t>
  </si>
  <si>
    <t>Subcode 
(if needed)</t>
  </si>
  <si>
    <r>
      <t xml:space="preserve">We will use the information you have provided above to process your expenses claim </t>
    </r>
    <r>
      <rPr>
        <vertAlign val="superscript"/>
        <sz val="8"/>
        <rFont val="Arial"/>
        <family val="2"/>
      </rPr>
      <t>(CON0099)</t>
    </r>
    <r>
      <rPr>
        <sz val="11"/>
        <rFont val="Arial"/>
        <family val="2"/>
      </rPr>
      <t xml:space="preserve">
At Parkinson’s UK we want to be very clear with how we use, store and protect your personal data, which you can read about at </t>
    </r>
    <r>
      <rPr>
        <b/>
        <sz val="11"/>
        <color theme="4"/>
        <rFont val="Arial"/>
        <family val="2"/>
      </rPr>
      <t>parkinsons.org.uk/privacy</t>
    </r>
    <r>
      <rPr>
        <sz val="11"/>
        <rFont val="Arial"/>
        <family val="2"/>
      </rPr>
      <t>.</t>
    </r>
  </si>
  <si>
    <t>APPROVERS:
When it's coded and approved email the form to:
expenses@parkinsons.org.uk</t>
  </si>
  <si>
    <t>CLAIMANTS
When it's completed, email the form to your staff contact</t>
  </si>
  <si>
    <t>2002</t>
  </si>
  <si>
    <t>Rachael Kiggell</t>
  </si>
  <si>
    <t>2011</t>
  </si>
  <si>
    <t>Carol Jamieson</t>
  </si>
  <si>
    <t>2018</t>
  </si>
  <si>
    <t>Liberty Duvall</t>
  </si>
  <si>
    <t>2033</t>
  </si>
  <si>
    <t>Wendy Clark</t>
  </si>
  <si>
    <t>2054</t>
  </si>
  <si>
    <t>Fin - Tsigereda Tessema</t>
  </si>
  <si>
    <t>7014</t>
  </si>
  <si>
    <t>Anna-Louise Smith</t>
  </si>
  <si>
    <t>7021</t>
  </si>
  <si>
    <t>Simona Southgate</t>
  </si>
  <si>
    <t>7023</t>
  </si>
  <si>
    <t>Rebecca Hillyard</t>
  </si>
  <si>
    <t>7031</t>
  </si>
  <si>
    <t>Dalraj Deol</t>
  </si>
  <si>
    <t>7043</t>
  </si>
  <si>
    <t>Julia Selby</t>
  </si>
  <si>
    <t>7046</t>
  </si>
  <si>
    <t>Dawn Carr</t>
  </si>
  <si>
    <t>7051</t>
  </si>
  <si>
    <t>Alastair Jack</t>
  </si>
  <si>
    <t>7054</t>
  </si>
  <si>
    <t>Bethan Palfrey</t>
  </si>
  <si>
    <t>7055</t>
  </si>
  <si>
    <t>Janine Starling</t>
  </si>
  <si>
    <t>7057</t>
  </si>
  <si>
    <t>David Swindells</t>
  </si>
  <si>
    <t>7067</t>
  </si>
  <si>
    <t>Ruwani Purcell</t>
  </si>
  <si>
    <t>7070</t>
  </si>
  <si>
    <t>Sharon Cade</t>
  </si>
  <si>
    <t>7075</t>
  </si>
  <si>
    <t>Corinne McCrum</t>
  </si>
  <si>
    <t>7076</t>
  </si>
  <si>
    <t>Daniel Tattersall</t>
  </si>
  <si>
    <t>7083</t>
  </si>
  <si>
    <t>Rachel Kelly</t>
  </si>
  <si>
    <t>7089</t>
  </si>
  <si>
    <t>Madhur Bhalla</t>
  </si>
  <si>
    <t>7090</t>
  </si>
  <si>
    <t>Kathrine Mclaren</t>
  </si>
  <si>
    <t>7092</t>
  </si>
  <si>
    <t>Amanda Shepheard</t>
  </si>
  <si>
    <t>7097</t>
  </si>
  <si>
    <t>Fin - Alessandro Maniscalco</t>
  </si>
  <si>
    <t>7098</t>
  </si>
  <si>
    <t>Patricia Jordan</t>
  </si>
  <si>
    <t>7106</t>
  </si>
  <si>
    <t>Rahima Islam</t>
  </si>
  <si>
    <t>7108</t>
  </si>
  <si>
    <t>Jennifer Noon</t>
  </si>
  <si>
    <t>7111</t>
  </si>
  <si>
    <t>Christian Harris</t>
  </si>
  <si>
    <t>7118</t>
  </si>
  <si>
    <t>Matthew King</t>
  </si>
  <si>
    <t>7119</t>
  </si>
  <si>
    <t>Melissa Rimell</t>
  </si>
  <si>
    <t>7120</t>
  </si>
  <si>
    <t>Merin Yilmaz</t>
  </si>
  <si>
    <t>7126</t>
  </si>
  <si>
    <t>Katie Thomas</t>
  </si>
  <si>
    <t>7134</t>
  </si>
  <si>
    <t>Alexandra McCue</t>
  </si>
  <si>
    <t>7140</t>
  </si>
  <si>
    <t>Leigh-Beth Stroud</t>
  </si>
  <si>
    <t>7143</t>
  </si>
  <si>
    <t>Julie Dodd</t>
  </si>
  <si>
    <t>7144</t>
  </si>
  <si>
    <t>Stephen Hill</t>
  </si>
  <si>
    <t>7145</t>
  </si>
  <si>
    <t>Emma Hughes</t>
  </si>
  <si>
    <t>7149</t>
  </si>
  <si>
    <t>Terri Dorman</t>
  </si>
  <si>
    <t>7151</t>
  </si>
  <si>
    <t>Marilena Ricciardi</t>
  </si>
  <si>
    <t>7155</t>
  </si>
  <si>
    <t>Fin - Basia Wosiek</t>
  </si>
  <si>
    <t>7161</t>
  </si>
  <si>
    <t>Emma McKeown</t>
  </si>
  <si>
    <t>7163</t>
  </si>
  <si>
    <t>Anna Murray</t>
  </si>
  <si>
    <t>7165</t>
  </si>
  <si>
    <t>Anne Donnelly</t>
  </si>
  <si>
    <t>7171</t>
  </si>
  <si>
    <t>Fin - Tharsini Sivayogarajah</t>
  </si>
  <si>
    <t>7175</t>
  </si>
  <si>
    <t>Fin - Lucy Emery</t>
  </si>
  <si>
    <t>7176</t>
  </si>
  <si>
    <t>Maryanne Graham</t>
  </si>
  <si>
    <t>7177</t>
  </si>
  <si>
    <t>Emma McNeill</t>
  </si>
  <si>
    <t>7179</t>
  </si>
  <si>
    <t>Jennifer Taylor</t>
  </si>
  <si>
    <t>7180</t>
  </si>
  <si>
    <t>Benali Hamdache</t>
  </si>
  <si>
    <t>7182</t>
  </si>
  <si>
    <t>Siobhan Ohara</t>
  </si>
  <si>
    <t>7188</t>
  </si>
  <si>
    <t>Alison Prince</t>
  </si>
  <si>
    <t>7192</t>
  </si>
  <si>
    <t>Ruth Brady</t>
  </si>
  <si>
    <t>7196</t>
  </si>
  <si>
    <t>Anna McGilvray</t>
  </si>
  <si>
    <t>7198</t>
  </si>
  <si>
    <t>David Dexter</t>
  </si>
  <si>
    <t>7199</t>
  </si>
  <si>
    <t>Roma Grant</t>
  </si>
  <si>
    <t>7205</t>
  </si>
  <si>
    <t>Samuel Joyce</t>
  </si>
  <si>
    <t>7208</t>
  </si>
  <si>
    <t>Charlotte Gibbs</t>
  </si>
  <si>
    <t>7215</t>
  </si>
  <si>
    <t>Natasha Ratcliffe</t>
  </si>
  <si>
    <t>7219</t>
  </si>
  <si>
    <t>Emily Sturdy</t>
  </si>
  <si>
    <t>7220</t>
  </si>
  <si>
    <t>Tim Wells</t>
  </si>
  <si>
    <t>7221</t>
  </si>
  <si>
    <t>Josie Crandley</t>
  </si>
  <si>
    <t>7226</t>
  </si>
  <si>
    <t>Stephen Hooper</t>
  </si>
  <si>
    <t>7228</t>
  </si>
  <si>
    <t>Lilly Pye</t>
  </si>
  <si>
    <t>7231</t>
  </si>
  <si>
    <t>Claire Thorn</t>
  </si>
  <si>
    <t>7232</t>
  </si>
  <si>
    <t>Anita Vojnovic</t>
  </si>
  <si>
    <t>7233</t>
  </si>
  <si>
    <t>Sally Wood</t>
  </si>
  <si>
    <t>7241</t>
  </si>
  <si>
    <t>Kelly Sandiford</t>
  </si>
  <si>
    <t>7249</t>
  </si>
  <si>
    <t>Spencer Quieros</t>
  </si>
  <si>
    <t>7251</t>
  </si>
  <si>
    <t>Lucy Dalgress</t>
  </si>
  <si>
    <t>7252</t>
  </si>
  <si>
    <t>Hannah Dedman</t>
  </si>
  <si>
    <t>7253</t>
  </si>
  <si>
    <t>Cathal Doyle</t>
  </si>
  <si>
    <t>7262</t>
  </si>
  <si>
    <t>Karen Le Maistre</t>
  </si>
  <si>
    <t>7264</t>
  </si>
  <si>
    <t>Ana Palazon</t>
  </si>
  <si>
    <t>7268</t>
  </si>
  <si>
    <t>Fin - Peter Scott Brooks</t>
  </si>
  <si>
    <t>7281</t>
  </si>
  <si>
    <t>Colleen Keck</t>
  </si>
  <si>
    <t>7282</t>
  </si>
  <si>
    <t>Gayle Kelly</t>
  </si>
  <si>
    <t>7283</t>
  </si>
  <si>
    <t>Alison Knott</t>
  </si>
  <si>
    <t>7284</t>
  </si>
  <si>
    <t>Hayley Misell</t>
  </si>
  <si>
    <t>7285</t>
  </si>
  <si>
    <t>Julie Patterson</t>
  </si>
  <si>
    <t>7287</t>
  </si>
  <si>
    <t>Georgia Sanders</t>
  </si>
  <si>
    <t>7288</t>
  </si>
  <si>
    <t>Claire Monger</t>
  </si>
  <si>
    <t>7290</t>
  </si>
  <si>
    <t>Emma Cooper</t>
  </si>
  <si>
    <t>7296</t>
  </si>
  <si>
    <t>Tom Ingram</t>
  </si>
  <si>
    <t>7303</t>
  </si>
  <si>
    <t>Jemma south</t>
  </si>
  <si>
    <t>7307</t>
  </si>
  <si>
    <t>Annie MacLeod</t>
  </si>
  <si>
    <t>7313</t>
  </si>
  <si>
    <t>Kate Monro</t>
  </si>
  <si>
    <t>7314</t>
  </si>
  <si>
    <t>Tim Morton</t>
  </si>
  <si>
    <t>7317</t>
  </si>
  <si>
    <t>Zohra Vermani</t>
  </si>
  <si>
    <t>7323</t>
  </si>
  <si>
    <t>Fin - Hanah Burgess</t>
  </si>
  <si>
    <t>7328</t>
  </si>
  <si>
    <t>Lily Coombs</t>
  </si>
  <si>
    <t>7329</t>
  </si>
  <si>
    <t>Gemma Instrall</t>
  </si>
  <si>
    <t>7342</t>
  </si>
  <si>
    <t>Samantha Jackson</t>
  </si>
  <si>
    <t>7343</t>
  </si>
  <si>
    <t>Rachel Stevens</t>
  </si>
  <si>
    <t>7353</t>
  </si>
  <si>
    <t>Jo Burrill</t>
  </si>
  <si>
    <t>7355</t>
  </si>
  <si>
    <t>Katie Goates</t>
  </si>
  <si>
    <t>9236</t>
  </si>
  <si>
    <t>Marie Richardson</t>
  </si>
  <si>
    <t>Chloe MacMillan</t>
  </si>
  <si>
    <t>9375</t>
  </si>
  <si>
    <t>Laura Bowey</t>
  </si>
  <si>
    <t>9502</t>
  </si>
  <si>
    <t>Mary-Jane Hunter</t>
  </si>
  <si>
    <t>Sarah Millerick</t>
  </si>
  <si>
    <t>Abi White</t>
  </si>
  <si>
    <t>9583</t>
  </si>
  <si>
    <t>Ezinda Franklin-Houtzager</t>
  </si>
  <si>
    <t>Nicola McClure</t>
  </si>
  <si>
    <t>9680</t>
  </si>
  <si>
    <t>Samantha Fitzgerald</t>
  </si>
  <si>
    <t>Emma Hall</t>
  </si>
  <si>
    <t>9776</t>
  </si>
  <si>
    <t>Becky Redbond</t>
  </si>
  <si>
    <t>9786</t>
  </si>
  <si>
    <t>Anne Hoyal</t>
  </si>
  <si>
    <t>9800</t>
  </si>
  <si>
    <t>Amy Dodge (Dilley)</t>
  </si>
  <si>
    <t>9808</t>
  </si>
  <si>
    <t>Sue Mills</t>
  </si>
  <si>
    <t>9816</t>
  </si>
  <si>
    <t>Jenny Wilcox</t>
  </si>
  <si>
    <t>Claire Nolan</t>
  </si>
  <si>
    <t>9858</t>
  </si>
  <si>
    <t>Beckie Port</t>
  </si>
  <si>
    <t>9862</t>
  </si>
  <si>
    <t>Suzanne Marchment</t>
  </si>
  <si>
    <t>9874</t>
  </si>
  <si>
    <t>Lorraine Ray</t>
  </si>
  <si>
    <t>9902</t>
  </si>
  <si>
    <t>David Salmon</t>
  </si>
  <si>
    <t>9923</t>
  </si>
  <si>
    <t>Kecia Harris</t>
  </si>
  <si>
    <t>BW</t>
  </si>
  <si>
    <t>Basia Wosiek</t>
  </si>
  <si>
    <t>C338</t>
  </si>
  <si>
    <t>DG</t>
  </si>
  <si>
    <t>Fin - Dean Givans</t>
  </si>
  <si>
    <t>LN</t>
  </si>
  <si>
    <t>Liz Nash</t>
  </si>
  <si>
    <t>MD</t>
  </si>
  <si>
    <t>Mina Dhillon</t>
  </si>
  <si>
    <t>PSB</t>
  </si>
  <si>
    <t>Peter Scott Brooks</t>
  </si>
  <si>
    <t>PSHE</t>
  </si>
  <si>
    <t>Peter Shearer</t>
  </si>
  <si>
    <t>SH</t>
  </si>
  <si>
    <t>SLG</t>
  </si>
  <si>
    <t>Shaun Le Geyt</t>
  </si>
  <si>
    <t>SZH</t>
  </si>
  <si>
    <t>Suzi Holland</t>
  </si>
  <si>
    <t>WORR</t>
  </si>
  <si>
    <t>Wayne Orr</t>
  </si>
  <si>
    <t>XZ</t>
  </si>
  <si>
    <t>Xian Zhang</t>
  </si>
  <si>
    <t>YV</t>
  </si>
  <si>
    <t>Yodry Vasquez</t>
  </si>
  <si>
    <t>Alessandro Maniscalco</t>
  </si>
  <si>
    <t>BO</t>
  </si>
  <si>
    <t>Ben Okolie</t>
  </si>
  <si>
    <t>DO</t>
  </si>
  <si>
    <t>Fin - Dare Oyedele</t>
  </si>
  <si>
    <t>NM</t>
  </si>
  <si>
    <t>Nada Maksimovic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</si>
</sst>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_-;\-* #,##0_-;_-* &quot;-&quot;??_-;_-@_-"/>
    <numFmt numFmtId="166" formatCode="_(* #,##0.00_);_(* \(#,##0.00\);_(* &quot; &quot;??_);_(@_)"/>
    <numFmt numFmtId="167" formatCode="00000000"/>
    <numFmt numFmtId="168" formatCode="_(* #,##0_);_(* \(#,##0\);_(* &quot; &quot;??_);_(@_)"/>
    <numFmt numFmtId="169" formatCode="0\p"/>
    <numFmt numFmtId="170" formatCode="00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color indexed="4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4"/>
      <name val="Arial"/>
      <family val="2"/>
    </font>
    <font>
      <vertAlign val="superscript"/>
      <sz val="8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6">
    <xf numFmtId="0" fontId="0" fillId="0" borderId="0" xfId="0"/>
    <xf numFmtId="0" fontId="0" fillId="2" borderId="1" xfId="0" applyFill="1" applyBorder="1" applyAlignment="1" applyProtection="1"/>
    <xf numFmtId="0" fontId="0" fillId="2" borderId="0" xfId="0" applyFill="1" applyBorder="1" applyAlignment="1" applyProtection="1"/>
    <xf numFmtId="0" fontId="10" fillId="2" borderId="0" xfId="0" applyFont="1" applyFill="1" applyBorder="1" applyAlignment="1" applyProtection="1"/>
    <xf numFmtId="0" fontId="10" fillId="2" borderId="1" xfId="0" applyFont="1" applyFill="1" applyBorder="1" applyAlignment="1" applyProtection="1"/>
    <xf numFmtId="0" fontId="9" fillId="2" borderId="1" xfId="0" applyFont="1" applyFill="1" applyBorder="1" applyAlignment="1" applyProtection="1"/>
    <xf numFmtId="165" fontId="10" fillId="2" borderId="1" xfId="1" applyNumberFormat="1" applyFont="1" applyFill="1" applyBorder="1" applyAlignment="1" applyProtection="1"/>
    <xf numFmtId="0" fontId="10" fillId="2" borderId="2" xfId="0" applyFont="1" applyFill="1" applyBorder="1" applyAlignment="1" applyProtection="1"/>
    <xf numFmtId="0" fontId="10" fillId="2" borderId="3" xfId="0" applyFont="1" applyFill="1" applyBorder="1" applyAlignment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164" fontId="0" fillId="3" borderId="4" xfId="1" applyFont="1" applyFill="1" applyBorder="1" applyAlignment="1" applyProtection="1">
      <protection locked="0"/>
    </xf>
    <xf numFmtId="166" fontId="0" fillId="2" borderId="5" xfId="1" applyNumberFormat="1" applyFont="1" applyFill="1" applyBorder="1" applyAlignment="1" applyProtection="1"/>
    <xf numFmtId="0" fontId="10" fillId="2" borderId="4" xfId="0" applyFont="1" applyFill="1" applyBorder="1" applyAlignment="1" applyProtection="1"/>
    <xf numFmtId="0" fontId="9" fillId="2" borderId="6" xfId="0" applyFont="1" applyFill="1" applyBorder="1" applyAlignment="1" applyProtection="1"/>
    <xf numFmtId="0" fontId="10" fillId="2" borderId="2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/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/>
    <xf numFmtId="0" fontId="10" fillId="2" borderId="4" xfId="0" quotePrefix="1" applyFont="1" applyFill="1" applyBorder="1" applyAlignment="1" applyProtection="1"/>
    <xf numFmtId="0" fontId="10" fillId="3" borderId="4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12" fillId="2" borderId="0" xfId="0" applyFont="1" applyFill="1" applyAlignment="1" applyProtection="1">
      <alignment horizontal="right"/>
    </xf>
    <xf numFmtId="0" fontId="2" fillId="3" borderId="0" xfId="0" applyFont="1" applyFill="1" applyBorder="1" applyAlignment="1" applyProtection="1"/>
    <xf numFmtId="0" fontId="2" fillId="4" borderId="0" xfId="0" applyFont="1" applyFill="1" applyBorder="1" applyAlignment="1" applyProtection="1"/>
    <xf numFmtId="0" fontId="0" fillId="5" borderId="10" xfId="0" applyFill="1" applyBorder="1" applyAlignment="1" applyProtection="1"/>
    <xf numFmtId="0" fontId="0" fillId="5" borderId="11" xfId="0" applyFill="1" applyBorder="1" applyAlignment="1" applyProtection="1"/>
    <xf numFmtId="0" fontId="0" fillId="5" borderId="12" xfId="0" applyFill="1" applyBorder="1" applyAlignment="1" applyProtection="1"/>
    <xf numFmtId="0" fontId="5" fillId="2" borderId="0" xfId="0" applyFont="1" applyFill="1" applyBorder="1" applyAlignment="1" applyProtection="1">
      <alignment horizontal="right" vertical="center" wrapText="1"/>
    </xf>
    <xf numFmtId="0" fontId="5" fillId="6" borderId="13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0" fillId="7" borderId="0" xfId="0" applyFill="1"/>
    <xf numFmtId="0" fontId="0" fillId="8" borderId="0" xfId="0" applyNumberFormat="1" applyFill="1"/>
    <xf numFmtId="14" fontId="0" fillId="7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9" borderId="0" xfId="0" applyFill="1"/>
    <xf numFmtId="0" fontId="5" fillId="2" borderId="14" xfId="0" applyFont="1" applyFill="1" applyBorder="1" applyAlignment="1" applyProtection="1"/>
    <xf numFmtId="0" fontId="14" fillId="2" borderId="15" xfId="0" applyFont="1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5" fillId="2" borderId="16" xfId="0" applyFont="1" applyFill="1" applyBorder="1" applyAlignment="1" applyProtection="1"/>
    <xf numFmtId="0" fontId="5" fillId="2" borderId="17" xfId="0" applyFont="1" applyFill="1" applyBorder="1" applyProtection="1"/>
    <xf numFmtId="0" fontId="5" fillId="2" borderId="18" xfId="0" applyFont="1" applyFill="1" applyBorder="1" applyAlignment="1" applyProtection="1"/>
    <xf numFmtId="0" fontId="5" fillId="4" borderId="19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5" fillId="0" borderId="0" xfId="0" applyFont="1"/>
    <xf numFmtId="0" fontId="5" fillId="2" borderId="20" xfId="0" applyFont="1" applyFill="1" applyBorder="1" applyAlignment="1" applyProtection="1"/>
    <xf numFmtId="0" fontId="7" fillId="2" borderId="11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/>
    <xf numFmtId="0" fontId="5" fillId="2" borderId="22" xfId="0" applyFont="1" applyFill="1" applyBorder="1" applyProtection="1"/>
    <xf numFmtId="0" fontId="15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right"/>
    </xf>
    <xf numFmtId="14" fontId="0" fillId="3" borderId="4" xfId="0" applyNumberFormat="1" applyFill="1" applyBorder="1" applyAlignment="1" applyProtection="1">
      <protection locked="0"/>
    </xf>
    <xf numFmtId="166" fontId="0" fillId="2" borderId="19" xfId="1" applyNumberFormat="1" applyFont="1" applyFill="1" applyBorder="1" applyAlignment="1" applyProtection="1">
      <alignment vertical="center"/>
    </xf>
    <xf numFmtId="166" fontId="0" fillId="2" borderId="19" xfId="1" applyNumberFormat="1" applyFont="1" applyFill="1" applyBorder="1" applyAlignment="1" applyProtection="1"/>
    <xf numFmtId="164" fontId="5" fillId="2" borderId="4" xfId="1" applyFont="1" applyFill="1" applyBorder="1" applyAlignment="1" applyProtection="1">
      <alignment horizontal="right"/>
    </xf>
    <xf numFmtId="0" fontId="16" fillId="2" borderId="5" xfId="0" applyFont="1" applyFill="1" applyBorder="1" applyAlignment="1" applyProtection="1">
      <alignment horizontal="right"/>
    </xf>
    <xf numFmtId="170" fontId="10" fillId="3" borderId="23" xfId="0" applyNumberFormat="1" applyFont="1" applyFill="1" applyBorder="1" applyAlignment="1" applyProtection="1">
      <alignment horizontal="center"/>
      <protection locked="0"/>
    </xf>
    <xf numFmtId="0" fontId="16" fillId="2" borderId="24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166" fontId="0" fillId="2" borderId="26" xfId="1" applyNumberFormat="1" applyFont="1" applyFill="1" applyBorder="1" applyAlignment="1" applyProtection="1"/>
    <xf numFmtId="0" fontId="0" fillId="2" borderId="6" xfId="0" applyFill="1" applyBorder="1" applyAlignment="1" applyProtection="1">
      <alignment horizontal="center" wrapText="1"/>
    </xf>
    <xf numFmtId="0" fontId="0" fillId="2" borderId="27" xfId="0" applyFill="1" applyBorder="1" applyAlignment="1" applyProtection="1">
      <alignment horizontal="center" wrapText="1"/>
    </xf>
    <xf numFmtId="0" fontId="18" fillId="2" borderId="13" xfId="0" applyFont="1" applyFill="1" applyBorder="1" applyAlignment="1" applyProtection="1">
      <alignment horizontal="center" wrapText="1"/>
    </xf>
    <xf numFmtId="0" fontId="18" fillId="2" borderId="6" xfId="0" applyFont="1" applyFill="1" applyBorder="1" applyAlignment="1" applyProtection="1">
      <alignment horizontal="center" wrapText="1"/>
    </xf>
    <xf numFmtId="0" fontId="2" fillId="2" borderId="28" xfId="0" applyFont="1" applyFill="1" applyBorder="1" applyAlignment="1" applyProtection="1">
      <alignment vertical="top" wrapText="1"/>
    </xf>
    <xf numFmtId="16" fontId="10" fillId="3" borderId="4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 applyProtection="1"/>
    <xf numFmtId="0" fontId="9" fillId="2" borderId="0" xfId="0" applyFont="1" applyFill="1" applyAlignment="1" applyProtection="1">
      <alignment horizontal="center" vertical="top" wrapText="1"/>
    </xf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 wrapText="1"/>
    </xf>
    <xf numFmtId="0" fontId="12" fillId="2" borderId="0" xfId="0" applyFont="1" applyFill="1" applyAlignment="1" applyProtection="1">
      <alignment vertical="top" wrapText="1"/>
    </xf>
    <xf numFmtId="0" fontId="14" fillId="2" borderId="0" xfId="0" applyFont="1" applyFill="1" applyAlignment="1" applyProtection="1">
      <alignment horizontal="left" vertical="top" wrapText="1" indent="2"/>
    </xf>
    <xf numFmtId="164" fontId="0" fillId="2" borderId="0" xfId="1" applyFont="1" applyFill="1" applyBorder="1" applyAlignment="1" applyProtection="1">
      <alignment horizontal="right" vertical="center" wrapText="1"/>
    </xf>
    <xf numFmtId="0" fontId="10" fillId="2" borderId="6" xfId="0" applyFont="1" applyFill="1" applyBorder="1" applyAlignment="1" applyProtection="1">
      <alignment horizontal="left"/>
    </xf>
    <xf numFmtId="0" fontId="10" fillId="2" borderId="29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169" fontId="10" fillId="2" borderId="2" xfId="0" applyNumberFormat="1" applyFont="1" applyFill="1" applyBorder="1" applyAlignment="1" applyProtection="1">
      <alignment horizontal="center"/>
    </xf>
    <xf numFmtId="169" fontId="10" fillId="2" borderId="7" xfId="0" applyNumberFormat="1" applyFont="1" applyFill="1" applyBorder="1" applyAlignment="1" applyProtection="1">
      <alignment horizontal="center"/>
    </xf>
    <xf numFmtId="169" fontId="10" fillId="2" borderId="0" xfId="0" applyNumberFormat="1" applyFont="1" applyFill="1" applyBorder="1" applyAlignment="1" applyProtection="1">
      <alignment horizontal="center"/>
    </xf>
    <xf numFmtId="169" fontId="10" fillId="2" borderId="8" xfId="0" applyNumberFormat="1" applyFont="1" applyFill="1" applyBorder="1" applyAlignment="1" applyProtection="1">
      <alignment horizontal="center"/>
    </xf>
    <xf numFmtId="169" fontId="10" fillId="2" borderId="3" xfId="0" applyNumberFormat="1" applyFont="1" applyFill="1" applyBorder="1" applyAlignment="1" applyProtection="1">
      <alignment horizontal="center"/>
    </xf>
    <xf numFmtId="169" fontId="10" fillId="2" borderId="20" xfId="0" applyNumberFormat="1" applyFont="1" applyFill="1" applyBorder="1" applyAlignment="1" applyProtection="1">
      <alignment horizontal="center"/>
    </xf>
    <xf numFmtId="168" fontId="23" fillId="2" borderId="0" xfId="1" applyNumberFormat="1" applyFont="1" applyFill="1" applyBorder="1" applyAlignment="1" applyProtection="1"/>
    <xf numFmtId="0" fontId="23" fillId="2" borderId="0" xfId="0" applyFont="1" applyFill="1" applyBorder="1" applyAlignment="1" applyProtection="1"/>
    <xf numFmtId="0" fontId="24" fillId="2" borderId="0" xfId="0" applyFont="1" applyFill="1" applyBorder="1" applyProtection="1"/>
    <xf numFmtId="0" fontId="23" fillId="2" borderId="0" xfId="0" applyFont="1" applyFill="1" applyProtection="1"/>
    <xf numFmtId="165" fontId="23" fillId="2" borderId="0" xfId="1" applyNumberFormat="1" applyFont="1" applyFill="1" applyProtection="1"/>
    <xf numFmtId="165" fontId="10" fillId="3" borderId="4" xfId="1" applyNumberFormat="1" applyFont="1" applyFill="1" applyBorder="1" applyAlignment="1" applyProtection="1">
      <protection locked="0"/>
    </xf>
    <xf numFmtId="165" fontId="10" fillId="2" borderId="19" xfId="1" applyNumberFormat="1" applyFont="1" applyFill="1" applyBorder="1" applyAlignment="1" applyProtection="1"/>
    <xf numFmtId="165" fontId="10" fillId="3" borderId="12" xfId="1" applyNumberFormat="1" applyFont="1" applyFill="1" applyBorder="1" applyAlignment="1" applyProtection="1">
      <alignment vertical="center"/>
      <protection locked="0"/>
    </xf>
    <xf numFmtId="165" fontId="10" fillId="2" borderId="5" xfId="1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right" indent="1"/>
    </xf>
    <xf numFmtId="0" fontId="12" fillId="2" borderId="0" xfId="0" applyFont="1" applyFill="1" applyAlignment="1" applyProtection="1">
      <alignment horizontal="right" indent="1"/>
    </xf>
    <xf numFmtId="0" fontId="0" fillId="2" borderId="0" xfId="0" applyFill="1" applyBorder="1" applyAlignment="1" applyProtection="1">
      <alignment horizontal="right" indent="1"/>
    </xf>
    <xf numFmtId="0" fontId="5" fillId="10" borderId="29" xfId="0" applyFont="1" applyFill="1" applyBorder="1" applyAlignment="1" applyProtection="1">
      <alignment horizontal="right" vertical="center" wrapText="1"/>
    </xf>
    <xf numFmtId="0" fontId="5" fillId="10" borderId="0" xfId="0" applyFont="1" applyFill="1" applyBorder="1" applyAlignment="1" applyProtection="1">
      <alignment horizontal="right" vertical="center" wrapText="1"/>
    </xf>
    <xf numFmtId="164" fontId="2" fillId="11" borderId="4" xfId="1" applyFont="1" applyFill="1" applyBorder="1" applyAlignment="1" applyProtection="1">
      <protection locked="0"/>
    </xf>
    <xf numFmtId="164" fontId="12" fillId="11" borderId="4" xfId="1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/>
    </xf>
    <xf numFmtId="166" fontId="2" fillId="12" borderId="5" xfId="1" applyNumberFormat="1" applyFont="1" applyFill="1" applyBorder="1" applyAlignment="1" applyProtection="1"/>
    <xf numFmtId="0" fontId="5" fillId="4" borderId="5" xfId="0" applyFont="1" applyFill="1" applyBorder="1" applyAlignment="1" applyProtection="1">
      <alignment horizontal="left"/>
      <protection locked="0"/>
    </xf>
    <xf numFmtId="0" fontId="10" fillId="2" borderId="28" xfId="0" applyFont="1" applyFill="1" applyBorder="1" applyAlignment="1" applyProtection="1"/>
    <xf numFmtId="0" fontId="9" fillId="2" borderId="28" xfId="0" applyFont="1" applyFill="1" applyBorder="1" applyAlignment="1" applyProtection="1"/>
    <xf numFmtId="165" fontId="10" fillId="2" borderId="28" xfId="1" applyNumberFormat="1" applyFont="1" applyFill="1" applyBorder="1" applyAlignment="1" applyProtection="1"/>
    <xf numFmtId="0" fontId="0" fillId="2" borderId="28" xfId="0" applyFill="1" applyBorder="1" applyProtection="1"/>
    <xf numFmtId="0" fontId="14" fillId="10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center" wrapText="1"/>
    </xf>
    <xf numFmtId="0" fontId="24" fillId="10" borderId="0" xfId="1" applyNumberFormat="1" applyFont="1" applyFill="1" applyBorder="1" applyAlignment="1" applyProtection="1">
      <alignment horizontal="center"/>
    </xf>
    <xf numFmtId="0" fontId="0" fillId="10" borderId="0" xfId="0" applyFill="1" applyBorder="1" applyAlignment="1" applyProtection="1"/>
    <xf numFmtId="0" fontId="23" fillId="10" borderId="0" xfId="0" applyFont="1" applyFill="1" applyBorder="1" applyAlignment="1" applyProtection="1"/>
    <xf numFmtId="14" fontId="2" fillId="6" borderId="13" xfId="0" applyNumberFormat="1" applyFont="1" applyFill="1" applyBorder="1" applyAlignment="1" applyProtection="1">
      <alignment vertical="center"/>
    </xf>
    <xf numFmtId="0" fontId="17" fillId="10" borderId="0" xfId="0" applyFont="1" applyFill="1" applyProtection="1"/>
    <xf numFmtId="0" fontId="17" fillId="10" borderId="0" xfId="0" applyFont="1" applyFill="1" applyBorder="1" applyAlignment="1" applyProtection="1"/>
    <xf numFmtId="0" fontId="0" fillId="10" borderId="0" xfId="0" applyFill="1" applyBorder="1" applyAlignment="1" applyProtection="1">
      <alignment wrapText="1"/>
    </xf>
    <xf numFmtId="0" fontId="23" fillId="10" borderId="0" xfId="0" applyFont="1" applyFill="1" applyBorder="1" applyAlignment="1" applyProtection="1">
      <alignment wrapText="1"/>
    </xf>
    <xf numFmtId="0" fontId="23" fillId="10" borderId="0" xfId="0" applyFont="1" applyFill="1" applyBorder="1" applyAlignment="1" applyProtection="1">
      <alignment horizontal="center" wrapText="1"/>
    </xf>
    <xf numFmtId="0" fontId="6" fillId="10" borderId="0" xfId="0" applyFont="1" applyFill="1" applyBorder="1" applyAlignment="1" applyProtection="1"/>
    <xf numFmtId="0" fontId="23" fillId="10" borderId="0" xfId="0" applyFont="1" applyFill="1" applyBorder="1" applyAlignment="1" applyProtection="1">
      <alignment horizontal="center"/>
    </xf>
    <xf numFmtId="165" fontId="23" fillId="10" borderId="0" xfId="0" applyNumberFormat="1" applyFont="1" applyFill="1" applyBorder="1" applyAlignment="1" applyProtection="1"/>
    <xf numFmtId="0" fontId="22" fillId="10" borderId="0" xfId="0" applyFont="1" applyFill="1" applyBorder="1" applyAlignment="1" applyProtection="1">
      <alignment horizontal="center"/>
    </xf>
    <xf numFmtId="0" fontId="2" fillId="10" borderId="0" xfId="0" applyFont="1" applyFill="1" applyBorder="1" applyAlignment="1" applyProtection="1"/>
    <xf numFmtId="16" fontId="2" fillId="10" borderId="0" xfId="0" quotePrefix="1" applyNumberFormat="1" applyFont="1" applyFill="1" applyBorder="1" applyAlignment="1" applyProtection="1">
      <alignment horizontal="right"/>
    </xf>
    <xf numFmtId="0" fontId="1" fillId="10" borderId="0" xfId="0" applyFont="1" applyFill="1" applyBorder="1" applyAlignment="1" applyProtection="1">
      <alignment horizontal="left"/>
    </xf>
    <xf numFmtId="0" fontId="1" fillId="10" borderId="0" xfId="0" applyFont="1" applyFill="1" applyBorder="1" applyAlignment="1" applyProtection="1">
      <alignment horizontal="right"/>
    </xf>
    <xf numFmtId="0" fontId="2" fillId="13" borderId="13" xfId="0" applyFont="1" applyFill="1" applyBorder="1" applyAlignment="1" applyProtection="1">
      <alignment vertical="center"/>
      <protection locked="0"/>
    </xf>
    <xf numFmtId="14" fontId="20" fillId="2" borderId="5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164" fontId="20" fillId="10" borderId="4" xfId="1" applyFont="1" applyFill="1" applyBorder="1" applyAlignment="1" applyProtection="1"/>
    <xf numFmtId="166" fontId="20" fillId="10" borderId="26" xfId="1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0" fontId="22" fillId="10" borderId="0" xfId="0" applyFont="1" applyFill="1" applyBorder="1" applyAlignment="1" applyProtection="1">
      <alignment horizontal="left"/>
    </xf>
    <xf numFmtId="0" fontId="21" fillId="2" borderId="1" xfId="0" applyFont="1" applyFill="1" applyBorder="1" applyAlignment="1" applyProtection="1">
      <alignment horizontal="center" vertical="center"/>
    </xf>
    <xf numFmtId="0" fontId="0" fillId="3" borderId="3" xfId="0" applyFill="1" applyBorder="1"/>
    <xf numFmtId="14" fontId="0" fillId="3" borderId="3" xfId="0" applyNumberFormat="1" applyFill="1" applyBorder="1"/>
    <xf numFmtId="164" fontId="2" fillId="11" borderId="4" xfId="1" applyFont="1" applyFill="1" applyBorder="1" applyAlignment="1" applyProtection="1">
      <protection locked="0"/>
    </xf>
    <xf numFmtId="0" fontId="0" fillId="3" borderId="2" xfId="0" applyFill="1" applyBorder="1"/>
    <xf numFmtId="0" fontId="0" fillId="3" borderId="0" xfId="0" applyFill="1" applyBorder="1"/>
    <xf numFmtId="0" fontId="12" fillId="14" borderId="4" xfId="0" applyFont="1" applyFill="1" applyBorder="1" applyAlignment="1" applyProtection="1">
      <alignment vertical="center"/>
      <protection locked="0"/>
    </xf>
    <xf numFmtId="0" fontId="12" fillId="14" borderId="4" xfId="0" applyFont="1" applyFill="1" applyBorder="1" applyAlignment="1" applyProtection="1">
      <alignment vertical="top"/>
      <protection locked="0"/>
    </xf>
    <xf numFmtId="0" fontId="5" fillId="2" borderId="31" xfId="0" applyFont="1" applyFill="1" applyBorder="1" applyAlignment="1" applyProtection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5" fillId="2" borderId="34" xfId="0" applyFont="1" applyFill="1" applyBorder="1" applyAlignment="1" applyProtection="1">
      <alignment horizontal="right"/>
    </xf>
    <xf numFmtId="0" fontId="14" fillId="2" borderId="0" xfId="0" applyFont="1" applyFill="1" applyBorder="1" applyProtection="1"/>
    <xf numFmtId="0" fontId="12" fillId="2" borderId="34" xfId="0" applyFont="1" applyFill="1" applyBorder="1" applyAlignment="1" applyProtection="1">
      <alignment horizontal="right" wrapText="1" indent="1"/>
    </xf>
    <xf numFmtId="0" fontId="12" fillId="2" borderId="0" xfId="0" applyFont="1" applyFill="1" applyBorder="1" applyAlignment="1" applyProtection="1">
      <alignment horizontal="right" wrapText="1" indent="1"/>
    </xf>
    <xf numFmtId="0" fontId="0" fillId="2" borderId="34" xfId="0" applyFill="1" applyBorder="1" applyAlignment="1" applyProtection="1">
      <alignment horizontal="right" indent="1"/>
    </xf>
    <xf numFmtId="0" fontId="0" fillId="2" borderId="8" xfId="0" applyFill="1" applyBorder="1" applyAlignment="1" applyProtection="1">
      <alignment horizontal="right" indent="1"/>
    </xf>
    <xf numFmtId="0" fontId="9" fillId="2" borderId="34" xfId="0" applyFont="1" applyFill="1" applyBorder="1" applyAlignment="1" applyProtection="1">
      <alignment horizontal="center"/>
    </xf>
    <xf numFmtId="0" fontId="12" fillId="2" borderId="34" xfId="0" applyFont="1" applyFill="1" applyBorder="1" applyAlignment="1" applyProtection="1">
      <alignment horizontal="right" indent="1"/>
    </xf>
    <xf numFmtId="0" fontId="12" fillId="2" borderId="0" xfId="0" applyFont="1" applyFill="1" applyBorder="1" applyAlignment="1" applyProtection="1">
      <alignment horizontal="right" indent="1"/>
    </xf>
    <xf numFmtId="0" fontId="12" fillId="2" borderId="8" xfId="0" applyFont="1" applyFill="1" applyBorder="1" applyAlignment="1" applyProtection="1">
      <alignment horizontal="right" indent="1"/>
    </xf>
    <xf numFmtId="0" fontId="9" fillId="2" borderId="30" xfId="0" applyFont="1" applyFill="1" applyBorder="1" applyAlignment="1" applyProtection="1">
      <alignment horizontal="center"/>
    </xf>
    <xf numFmtId="0" fontId="12" fillId="10" borderId="22" xfId="0" applyFont="1" applyFill="1" applyBorder="1" applyProtection="1"/>
    <xf numFmtId="0" fontId="12" fillId="10" borderId="0" xfId="0" applyFont="1" applyFill="1" applyProtection="1"/>
    <xf numFmtId="0" fontId="12" fillId="10" borderId="30" xfId="0" applyFont="1" applyFill="1" applyBorder="1" applyProtection="1"/>
    <xf numFmtId="0" fontId="12" fillId="10" borderId="34" xfId="0" applyFont="1" applyFill="1" applyBorder="1" applyProtection="1"/>
    <xf numFmtId="0" fontId="12" fillId="10" borderId="0" xfId="0" applyFont="1" applyFill="1" applyBorder="1" applyProtection="1"/>
    <xf numFmtId="0" fontId="12" fillId="10" borderId="34" xfId="0" applyFont="1" applyFill="1" applyBorder="1" applyAlignment="1" applyProtection="1">
      <alignment horizontal="right"/>
    </xf>
    <xf numFmtId="0" fontId="12" fillId="10" borderId="8" xfId="0" applyFont="1" applyFill="1" applyBorder="1" applyAlignment="1" applyProtection="1">
      <alignment horizontal="right"/>
    </xf>
    <xf numFmtId="0" fontId="12" fillId="10" borderId="0" xfId="0" applyFont="1" applyFill="1" applyBorder="1" applyAlignment="1" applyProtection="1">
      <alignment horizontal="left"/>
    </xf>
    <xf numFmtId="0" fontId="12" fillId="10" borderId="0" xfId="0" applyFont="1" applyFill="1" applyBorder="1" applyAlignment="1" applyProtection="1">
      <alignment horizontal="right"/>
    </xf>
    <xf numFmtId="0" fontId="12" fillId="10" borderId="0" xfId="0" applyFont="1" applyFill="1" applyBorder="1" applyAlignment="1" applyProtection="1">
      <alignment horizontal="center"/>
    </xf>
    <xf numFmtId="0" fontId="12" fillId="10" borderId="0" xfId="0" applyFont="1" applyFill="1" applyBorder="1" applyAlignment="1" applyProtection="1">
      <alignment vertical="center"/>
    </xf>
    <xf numFmtId="0" fontId="12" fillId="10" borderId="35" xfId="0" applyFont="1" applyFill="1" applyBorder="1" applyProtection="1"/>
    <xf numFmtId="0" fontId="12" fillId="10" borderId="1" xfId="0" applyFont="1" applyFill="1" applyBorder="1" applyProtection="1"/>
    <xf numFmtId="0" fontId="12" fillId="10" borderId="36" xfId="0" applyFont="1" applyFill="1" applyBorder="1" applyProtection="1"/>
    <xf numFmtId="0" fontId="9" fillId="10" borderId="0" xfId="0" applyFont="1" applyFill="1" applyBorder="1" applyAlignment="1" applyProtection="1"/>
    <xf numFmtId="0" fontId="23" fillId="10" borderId="0" xfId="0" applyFont="1" applyFill="1" applyProtection="1"/>
    <xf numFmtId="0" fontId="23" fillId="10" borderId="0" xfId="0" applyFont="1" applyFill="1" applyAlignment="1" applyProtection="1">
      <alignment horizontal="center"/>
    </xf>
    <xf numFmtId="0" fontId="10" fillId="3" borderId="12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/>
    <xf numFmtId="0" fontId="15" fillId="2" borderId="13" xfId="0" applyFont="1" applyFill="1" applyBorder="1" applyAlignment="1" applyProtection="1"/>
    <xf numFmtId="0" fontId="1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center" vertical="top" wrapText="1"/>
    </xf>
    <xf numFmtId="0" fontId="2" fillId="2" borderId="0" xfId="0" applyFont="1" applyFill="1" applyAlignment="1" applyProtection="1">
      <alignment vertical="top" wrapText="1"/>
    </xf>
    <xf numFmtId="0" fontId="12" fillId="2" borderId="0" xfId="0" applyFont="1" applyFill="1" applyAlignment="1" applyProtection="1">
      <alignment vertical="top" wrapText="1"/>
    </xf>
    <xf numFmtId="0" fontId="5" fillId="6" borderId="10" xfId="0" applyFont="1" applyFill="1" applyBorder="1" applyAlignment="1" applyProtection="1"/>
    <xf numFmtId="0" fontId="5" fillId="6" borderId="11" xfId="0" applyFont="1" applyFill="1" applyBorder="1" applyAlignment="1" applyProtection="1"/>
    <xf numFmtId="0" fontId="5" fillId="6" borderId="12" xfId="0" applyFont="1" applyFill="1" applyBorder="1" applyAlignment="1" applyProtection="1"/>
    <xf numFmtId="0" fontId="10" fillId="2" borderId="0" xfId="0" applyFont="1" applyFill="1" applyBorder="1" applyAlignment="1" applyProtection="1">
      <alignment vertical="top" wrapText="1"/>
    </xf>
    <xf numFmtId="0" fontId="10" fillId="3" borderId="10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vertical="center"/>
      <protection locked="0"/>
    </xf>
    <xf numFmtId="166" fontId="14" fillId="2" borderId="27" xfId="1" applyNumberFormat="1" applyFont="1" applyFill="1" applyBorder="1" applyAlignment="1" applyProtection="1">
      <alignment vertical="center"/>
    </xf>
    <xf numFmtId="166" fontId="14" fillId="2" borderId="37" xfId="1" applyNumberFormat="1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27" fillId="2" borderId="29" xfId="0" applyFont="1" applyFill="1" applyBorder="1" applyAlignment="1" applyProtection="1">
      <alignment wrapText="1"/>
    </xf>
    <xf numFmtId="0" fontId="27" fillId="2" borderId="0" xfId="0" applyFont="1" applyFill="1" applyBorder="1" applyAlignment="1" applyProtection="1">
      <alignment wrapText="1"/>
    </xf>
    <xf numFmtId="0" fontId="27" fillId="2" borderId="8" xfId="0" applyFont="1" applyFill="1" applyBorder="1" applyAlignment="1" applyProtection="1">
      <alignment wrapText="1"/>
    </xf>
    <xf numFmtId="0" fontId="3" fillId="11" borderId="6" xfId="0" applyFont="1" applyFill="1" applyBorder="1" applyAlignment="1" applyProtection="1">
      <protection locked="0"/>
    </xf>
    <xf numFmtId="0" fontId="3" fillId="11" borderId="2" xfId="0" applyFont="1" applyFill="1" applyBorder="1" applyAlignment="1" applyProtection="1">
      <protection locked="0"/>
    </xf>
    <xf numFmtId="0" fontId="3" fillId="11" borderId="7" xfId="0" applyFont="1" applyFill="1" applyBorder="1" applyAlignment="1" applyProtection="1">
      <protection locked="0"/>
    </xf>
    <xf numFmtId="0" fontId="3" fillId="11" borderId="9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3" fillId="11" borderId="20" xfId="0" applyFont="1" applyFill="1" applyBorder="1" applyAlignment="1" applyProtection="1">
      <protection locked="0"/>
    </xf>
    <xf numFmtId="0" fontId="10" fillId="3" borderId="4" xfId="0" applyFont="1" applyFill="1" applyBorder="1" applyAlignment="1" applyProtection="1">
      <protection locked="0"/>
    </xf>
    <xf numFmtId="0" fontId="9" fillId="10" borderId="0" xfId="0" applyFont="1" applyFill="1" applyBorder="1" applyAlignment="1" applyProtection="1"/>
    <xf numFmtId="0" fontId="2" fillId="1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5" fillId="2" borderId="9" xfId="0" applyFont="1" applyFill="1" applyBorder="1" applyProtection="1"/>
    <xf numFmtId="0" fontId="5" fillId="2" borderId="3" xfId="0" applyFont="1" applyFill="1" applyBorder="1" applyProtection="1"/>
    <xf numFmtId="0" fontId="5" fillId="2" borderId="20" xfId="0" applyFont="1" applyFill="1" applyBorder="1" applyProtection="1"/>
    <xf numFmtId="0" fontId="5" fillId="2" borderId="2" xfId="0" applyFont="1" applyFill="1" applyBorder="1" applyAlignment="1" applyProtection="1"/>
    <xf numFmtId="0" fontId="9" fillId="2" borderId="10" xfId="0" applyFont="1" applyFill="1" applyBorder="1" applyAlignment="1" applyProtection="1"/>
    <xf numFmtId="0" fontId="9" fillId="2" borderId="11" xfId="0" applyFont="1" applyFill="1" applyBorder="1" applyAlignment="1" applyProtection="1"/>
    <xf numFmtId="0" fontId="5" fillId="2" borderId="10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0" fillId="3" borderId="1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9" fillId="3" borderId="6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protection locked="0"/>
    </xf>
    <xf numFmtId="0" fontId="9" fillId="3" borderId="7" xfId="0" applyFont="1" applyFill="1" applyBorder="1" applyAlignment="1" applyProtection="1">
      <protection locked="0"/>
    </xf>
    <xf numFmtId="0" fontId="9" fillId="3" borderId="9" xfId="0" applyFont="1" applyFill="1" applyBorder="1" applyAlignment="1" applyProtection="1">
      <protection locked="0"/>
    </xf>
    <xf numFmtId="0" fontId="9" fillId="3" borderId="3" xfId="0" applyFont="1" applyFill="1" applyBorder="1" applyAlignment="1" applyProtection="1">
      <protection locked="0"/>
    </xf>
    <xf numFmtId="0" fontId="9" fillId="3" borderId="20" xfId="0" applyFont="1" applyFill="1" applyBorder="1" applyAlignment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10" fillId="3" borderId="10" xfId="0" applyFont="1" applyFill="1" applyBorder="1" applyAlignment="1" applyProtection="1">
      <protection locked="0"/>
    </xf>
    <xf numFmtId="0" fontId="10" fillId="3" borderId="11" xfId="0" applyFont="1" applyFill="1" applyBorder="1" applyAlignment="1" applyProtection="1">
      <protection locked="0"/>
    </xf>
    <xf numFmtId="0" fontId="10" fillId="3" borderId="12" xfId="0" applyFont="1" applyFill="1" applyBorder="1" applyAlignment="1" applyProtection="1">
      <protection locked="0"/>
    </xf>
    <xf numFmtId="0" fontId="10" fillId="3" borderId="10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Alignment="1" applyProtection="1">
      <alignment horizontal="left"/>
      <protection locked="0"/>
    </xf>
    <xf numFmtId="0" fontId="10" fillId="3" borderId="12" xfId="0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0" fillId="2" borderId="7" xfId="0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2" borderId="20" xfId="0" applyFill="1" applyBorder="1" applyAlignment="1" applyProtection="1">
      <alignment wrapText="1"/>
    </xf>
    <xf numFmtId="0" fontId="5" fillId="10" borderId="0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/>
    </xf>
    <xf numFmtId="167" fontId="10" fillId="3" borderId="10" xfId="0" applyNumberFormat="1" applyFont="1" applyFill="1" applyBorder="1" applyAlignment="1" applyProtection="1">
      <alignment horizontal="left"/>
      <protection locked="0"/>
    </xf>
    <xf numFmtId="167" fontId="10" fillId="3" borderId="11" xfId="0" applyNumberFormat="1" applyFont="1" applyFill="1" applyBorder="1" applyAlignment="1" applyProtection="1">
      <alignment horizontal="left"/>
      <protection locked="0"/>
    </xf>
    <xf numFmtId="167" fontId="10" fillId="3" borderId="12" xfId="0" applyNumberFormat="1" applyFont="1" applyFill="1" applyBorder="1" applyAlignment="1" applyProtection="1">
      <alignment horizontal="left"/>
      <protection locked="0"/>
    </xf>
    <xf numFmtId="0" fontId="20" fillId="2" borderId="10" xfId="0" applyFont="1" applyFill="1" applyBorder="1" applyAlignment="1" applyProtection="1">
      <alignment wrapText="1"/>
    </xf>
    <xf numFmtId="0" fontId="20" fillId="2" borderId="11" xfId="0" applyFont="1" applyFill="1" applyBorder="1" applyAlignment="1" applyProtection="1">
      <alignment wrapText="1"/>
    </xf>
    <xf numFmtId="0" fontId="20" fillId="2" borderId="12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protection locked="0"/>
    </xf>
    <xf numFmtId="0" fontId="1" fillId="3" borderId="11" xfId="0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8" xfId="0" applyFont="1" applyFill="1" applyBorder="1" applyAlignment="1" applyProtection="1">
      <alignment horizontal="right" vertical="center" wrapText="1"/>
    </xf>
    <xf numFmtId="14" fontId="14" fillId="3" borderId="10" xfId="0" applyNumberFormat="1" applyFont="1" applyFill="1" applyBorder="1" applyAlignment="1" applyProtection="1">
      <alignment vertical="center"/>
      <protection locked="0"/>
    </xf>
    <xf numFmtId="14" fontId="14" fillId="3" borderId="11" xfId="0" applyNumberFormat="1" applyFont="1" applyFill="1" applyBorder="1" applyAlignment="1" applyProtection="1">
      <alignment vertical="center"/>
      <protection locked="0"/>
    </xf>
    <xf numFmtId="14" fontId="14" fillId="3" borderId="12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right" vertical="top"/>
    </xf>
    <xf numFmtId="164" fontId="4" fillId="2" borderId="38" xfId="1" applyFont="1" applyFill="1" applyBorder="1" applyAlignment="1" applyProtection="1">
      <alignment horizontal="right" vertical="center"/>
    </xf>
    <xf numFmtId="164" fontId="4" fillId="2" borderId="22" xfId="1" applyFont="1" applyFill="1" applyBorder="1" applyAlignment="1" applyProtection="1">
      <alignment horizontal="right" vertical="center"/>
    </xf>
    <xf numFmtId="164" fontId="4" fillId="2" borderId="35" xfId="1" applyFont="1" applyFill="1" applyBorder="1" applyAlignment="1" applyProtection="1">
      <alignment horizontal="right" vertical="center"/>
    </xf>
    <xf numFmtId="164" fontId="4" fillId="2" borderId="36" xfId="1" applyFont="1" applyFill="1" applyBorder="1" applyAlignment="1" applyProtection="1">
      <alignment horizontal="right" vertical="center"/>
    </xf>
    <xf numFmtId="164" fontId="12" fillId="2" borderId="10" xfId="1" applyFont="1" applyFill="1" applyBorder="1" applyAlignment="1" applyProtection="1">
      <alignment horizontal="right" vertical="center"/>
    </xf>
    <xf numFmtId="164" fontId="12" fillId="2" borderId="11" xfId="1" applyFont="1" applyFill="1" applyBorder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right"/>
    </xf>
    <xf numFmtId="0" fontId="5" fillId="3" borderId="0" xfId="0" applyFont="1" applyFill="1" applyProtection="1">
      <protection locked="0"/>
    </xf>
  </cellXfs>
  <cellStyles count="2">
    <cellStyle name="Comma" xfId="1" builtinId="3"/>
    <cellStyle name="Normal" xfId="0" builtinId="0"/>
  </cellStyles>
  <dxfs count="8">
    <dxf>
      <font>
        <color auto="1"/>
      </font>
      <fill>
        <patternFill>
          <bgColor theme="6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xpenses\siding\P%20Carey%20Jul%202014%20chr20.pr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penses"/>
      <sheetName val="Mileage"/>
      <sheetName val="Receipts"/>
      <sheetName val="Codes"/>
      <sheetName val="Name Lookup"/>
      <sheetName val="Journal"/>
      <sheetName val="P Carey Jul 2014 chr20"/>
    </sheetNames>
    <sheetDataSet>
      <sheetData sheetId="0"/>
      <sheetData sheetId="1"/>
      <sheetData sheetId="2"/>
      <sheetData sheetId="3"/>
      <sheetData sheetId="4">
        <row r="3">
          <cell r="M3" t="str">
            <v>Not Your Budget (forward to other Budget Holder to approve)</v>
          </cell>
        </row>
        <row r="4">
          <cell r="M4" t="str">
            <v>S-F504_Service Develop ~ S-F320-00-_Exps-volunteers</v>
          </cell>
        </row>
        <row r="5">
          <cell r="M5" t="str">
            <v>S-F504_Service Develop ~ S-F500-00-_Exps-User invol</v>
          </cell>
        </row>
        <row r="6">
          <cell r="M6" t="str">
            <v>S-F504_Service Develop ~ S-N420-00-_Postage</v>
          </cell>
        </row>
        <row r="7">
          <cell r="M7" t="str">
            <v>S-F504_Service Develop ~ S-T100-00-_Print - info</v>
          </cell>
        </row>
        <row r="8">
          <cell r="M8" t="str">
            <v>S-F504_Service Develop ~ S-T840-00-_Merchandise</v>
          </cell>
        </row>
        <row r="9">
          <cell r="M9" t="str">
            <v>S-F504_Service Develop ~ S-U100-00-_Meeting-venue</v>
          </cell>
        </row>
        <row r="10">
          <cell r="M10" t="str">
            <v>S-F504_Service Develop ~ S-U140-00-_Meeting-cater</v>
          </cell>
        </row>
        <row r="11">
          <cell r="M11" t="str">
            <v>T-F511_Info &amp; Support ~ T-F320-00-_Exps-volunteers</v>
          </cell>
        </row>
        <row r="12">
          <cell r="M12" t="str">
            <v>T-F511_Info &amp; Support ~ T-F400-00-_Exps-Volunteers</v>
          </cell>
        </row>
        <row r="13">
          <cell r="M13" t="str">
            <v>T-F511_Info &amp; Support ~ T-N420-00-_Postage</v>
          </cell>
        </row>
        <row r="14">
          <cell r="M14" t="str">
            <v>T-F511_Info &amp; Support ~ T-P900-00-_Sundry expense</v>
          </cell>
        </row>
        <row r="15">
          <cell r="M15" t="str">
            <v>T-F511_Info &amp; Support ~ T-Q180-00-_Speaker trainer</v>
          </cell>
        </row>
        <row r="16">
          <cell r="M16" t="str">
            <v>T-F511_Info &amp; Support ~ T-Q200-00-_Prof fees other</v>
          </cell>
        </row>
        <row r="17">
          <cell r="M17" t="str">
            <v>T-F511_Info &amp; Support ~ T-T100-00-_Print - info</v>
          </cell>
        </row>
        <row r="18">
          <cell r="M18" t="str">
            <v>T-F511_Info &amp; Support ~ T-T300-00-_Advert-News mag</v>
          </cell>
        </row>
        <row r="19">
          <cell r="M19" t="str">
            <v>T-F511_Info &amp; Support ~ T-T799-00-_Warehouse/distr</v>
          </cell>
        </row>
        <row r="20">
          <cell r="M20" t="str">
            <v>T-F511_Info &amp; Support ~ T-T840-00-_Merchandise</v>
          </cell>
        </row>
        <row r="21">
          <cell r="M21" t="str">
            <v>T-F511_Info &amp; Support ~ T-U100-00-_Meeting-venue</v>
          </cell>
        </row>
        <row r="22">
          <cell r="M22" t="str">
            <v>T-F511_Info &amp; Support ~ T-U140-00-_Meeting-cater</v>
          </cell>
        </row>
        <row r="23">
          <cell r="M23" t="str">
            <v>V-F502_Education ~ V-F400-00-_Exps-Volunteers</v>
          </cell>
        </row>
        <row r="24">
          <cell r="M24" t="str">
            <v>V-F502_Education ~ V-N420-00-_Postage</v>
          </cell>
        </row>
        <row r="25">
          <cell r="M25" t="str">
            <v>V-F502_Education ~ V-P900-00-_Sundry expense</v>
          </cell>
        </row>
        <row r="26">
          <cell r="M26" t="str">
            <v>V-F502_Education ~ V-T350-00-_Display Posters</v>
          </cell>
        </row>
        <row r="27">
          <cell r="M27" t="str">
            <v>V-F502_Education ~ V-T840-00-_Merchandise</v>
          </cell>
        </row>
        <row r="28">
          <cell r="M28" t="str">
            <v>V-F502_Education ~ V-T870-00-_FR venue event</v>
          </cell>
        </row>
        <row r="29">
          <cell r="M29" t="str">
            <v>V-F502_Education ~ V-U100-00-_Meeting-venue</v>
          </cell>
        </row>
        <row r="30">
          <cell r="M30" t="str">
            <v>V-F502_Education ~ V-U140-00-_Meeting-cater</v>
          </cell>
        </row>
        <row r="31">
          <cell r="M31" t="str">
            <v>V-F503_Parkinsons UK ~ V-N420-00-_Postage</v>
          </cell>
        </row>
        <row r="32">
          <cell r="M32" t="str">
            <v>V-F503_Parkinsons UK ~ V-P900-00-_Sundry expense</v>
          </cell>
        </row>
        <row r="33">
          <cell r="M33" t="str">
            <v>V-F503_Parkinsons UK ~ V-Q200-00-_Prof fees other</v>
          </cell>
        </row>
        <row r="34">
          <cell r="M34" t="str">
            <v>V-F503_Parkinsons UK ~ V-T100-00-_Print - info</v>
          </cell>
        </row>
        <row r="35">
          <cell r="M35" t="str">
            <v>V-F503_Parkinsons UK ~ V-U140-00-_Meeting-cater</v>
          </cell>
        </row>
        <row r="36">
          <cell r="M36" t="str">
            <v>W-F527_Branch and vol ~ W-F320-00-_Exps-volunteers</v>
          </cell>
        </row>
        <row r="37">
          <cell r="M37" t="str">
            <v>W-F527_Branch and vol ~ W-F400-00-_Exps-Volunteers</v>
          </cell>
        </row>
        <row r="38">
          <cell r="M38" t="str">
            <v>W-F527_Branch and vol ~ W-F500-00-_Exps-User invol</v>
          </cell>
        </row>
        <row r="39">
          <cell r="M39" t="str">
            <v>W-F527_Branch and vol ~ W-N420-00-_Postage</v>
          </cell>
        </row>
        <row r="40">
          <cell r="M40" t="str">
            <v>W-F527_Branch and vol ~ W-Q180-00-_Speaker trainer</v>
          </cell>
        </row>
        <row r="41">
          <cell r="M41" t="str">
            <v>W-F527_Branch and vol ~ W-T100-00-_Print - info</v>
          </cell>
        </row>
        <row r="42">
          <cell r="M42" t="str">
            <v>W-F527_Branch and vol ~ W-U100-00-_Meeting-venue</v>
          </cell>
        </row>
        <row r="43">
          <cell r="M43" t="str">
            <v>W-F527_Branch and vol ~ W-U140-00-_Meeting-cater</v>
          </cell>
        </row>
        <row r="44">
          <cell r="M44" t="str">
            <v>W-F528_Regional Pubs ~ W-F320-00-_Exps-volunteers</v>
          </cell>
        </row>
        <row r="45">
          <cell r="M45" t="str">
            <v>W-F528_Regional Pubs ~ W-N420-00-_Postage</v>
          </cell>
        </row>
        <row r="46">
          <cell r="M46" t="str">
            <v>W-F528_Regional Pubs ~ W-Q180-00-_Speaker trainer</v>
          </cell>
        </row>
        <row r="47">
          <cell r="M47" t="str">
            <v>W-F528_Regional Pubs ~ W-Q200-00-_Prof fees other</v>
          </cell>
        </row>
        <row r="48">
          <cell r="M48" t="str">
            <v>W-F528_Regional Pubs ~ W-T100-00-_Print - info</v>
          </cell>
        </row>
        <row r="49">
          <cell r="M49" t="str">
            <v>W-F528_Regional Pubs ~ W-T150-00-_Print - newsltr</v>
          </cell>
        </row>
        <row r="50">
          <cell r="M50" t="str">
            <v>W-F528_Regional Pubs ~ W-T300-00-_Advert-News mag</v>
          </cell>
        </row>
        <row r="51">
          <cell r="M51" t="str">
            <v>W-F528_Regional Pubs ~ W-U100-00-_Meeting-venue</v>
          </cell>
        </row>
        <row r="52">
          <cell r="M52" t="str">
            <v>W-F528_Regional Pubs ~ W-U140-00-_Meeting-cater</v>
          </cell>
        </row>
        <row r="53">
          <cell r="M53" t="str">
            <v>W-F529_Freemasons ~ W-F320-00-_Exps-volunteers</v>
          </cell>
        </row>
        <row r="54">
          <cell r="M54" t="str">
            <v>W-F529_Freemasons ~ W-P900-00-_Sundry expense</v>
          </cell>
        </row>
        <row r="55">
          <cell r="M55" t="str">
            <v>W-F529_Freemasons ~ W-Q180-00-_Speaker trainer</v>
          </cell>
        </row>
        <row r="56">
          <cell r="M56" t="str">
            <v>W-F529_Freemasons ~ W-T840-00-_Merchandise</v>
          </cell>
        </row>
        <row r="57">
          <cell r="M57" t="str">
            <v>W-F529_Freemasons ~ W-U100-00-_Meeting-venue</v>
          </cell>
        </row>
        <row r="58">
          <cell r="M58" t="str">
            <v>W-F529_Freemasons ~ W-U120-00-_Meeting-equip</v>
          </cell>
        </row>
        <row r="59">
          <cell r="M59" t="str">
            <v>W-F529_Freemasons ~ W-U140-00-_Meeting-cater</v>
          </cell>
        </row>
        <row r="60">
          <cell r="M60" t="str">
            <v>W-F530_Fin Framework ~ W-F320-00-_Exps-volunteers</v>
          </cell>
        </row>
        <row r="61">
          <cell r="M61" t="str">
            <v>W-F530_Fin Framework ~ W-N420-00-_Postage</v>
          </cell>
        </row>
        <row r="62">
          <cell r="M62" t="str">
            <v>W-F530_Fin Framework ~ W-U100-00-_Meeting-venue</v>
          </cell>
        </row>
        <row r="63">
          <cell r="M63" t="str">
            <v>W-F530_Fin Framework ~ W-U140-00-_Meeting-cater</v>
          </cell>
        </row>
        <row r="64">
          <cell r="M64" t="str">
            <v>W-Z217_Core Eastern En ~ W-E200-00-_Temp agency</v>
          </cell>
        </row>
        <row r="65">
          <cell r="M65" t="str">
            <v>W-Z217_Core Eastern En ~ W-K200-00-_Equip furn fitt</v>
          </cell>
        </row>
        <row r="66">
          <cell r="M66" t="str">
            <v>W-Z217_Core Eastern En ~ W-N420-00-_Postage</v>
          </cell>
        </row>
        <row r="67">
          <cell r="M67" t="str">
            <v>W-Z217_Core Eastern En ~ W-T100-00-_Print - info</v>
          </cell>
        </row>
        <row r="68">
          <cell r="M68" t="str">
            <v>W-Z217_Core Eastern En ~ W-T799-00-_Warehouse/distr</v>
          </cell>
        </row>
        <row r="69">
          <cell r="M69" t="str">
            <v>W-Z217_Core Eastern En ~ W-T840-00-_Merchandise</v>
          </cell>
        </row>
        <row r="70">
          <cell r="M70" t="str">
            <v>W-Z217_Core Eastern En ~ W-Z940-00-_Release-Geograp</v>
          </cell>
        </row>
        <row r="71">
          <cell r="M71" t="str">
            <v>W-Z217_Core Eastern En ~ W-Z940-4M-_Release-Eastern</v>
          </cell>
        </row>
        <row r="72">
          <cell r="M72" t="str">
            <v>Y-F505_Staff Support ~ Y-E510-00-_Train long term</v>
          </cell>
        </row>
        <row r="73">
          <cell r="M73" t="str">
            <v>Y-F505_Staff Support ~ Y-P200-00-_Bks news mags</v>
          </cell>
        </row>
        <row r="74">
          <cell r="M74" t="str">
            <v>Y-F505_Staff Support ~ Y-P201-00-_Subs-pubs jour</v>
          </cell>
        </row>
        <row r="75">
          <cell r="M75" t="str">
            <v>Y-F505_Staff Support ~ Y-Q180-00-_Speaker trainer</v>
          </cell>
        </row>
        <row r="76">
          <cell r="M76" t="str">
            <v>Y-F505_Staff Support ~ Y-U100-00-_Meeting-venue</v>
          </cell>
        </row>
        <row r="77">
          <cell r="M77" t="str">
            <v>Y-F505_Staff Support ~ Y-U140-00-_Meeting-cater</v>
          </cell>
        </row>
        <row r="78">
          <cell r="M78" t="str">
            <v>Y-F506_AREA MANAGER SU ~ Y-E510-00-_Train long term</v>
          </cell>
        </row>
        <row r="79">
          <cell r="M79" t="str">
            <v>Y-F506_AREA MANAGER SU ~ Y-P200-00-_Bks news mags</v>
          </cell>
        </row>
        <row r="80">
          <cell r="M80" t="str">
            <v>Y-F506_AREA MANAGER SU ~ Y-P201-00-_Subs-pubs jour</v>
          </cell>
        </row>
        <row r="81">
          <cell r="M81" t="str">
            <v>Y-F506_AREA MANAGER SU ~ Y-Q180-00-_Speaker trainer</v>
          </cell>
        </row>
        <row r="82">
          <cell r="M82" t="str">
            <v>Y-F506_AREA MANAGER SU ~ Y-U100-00-_Meeting-venue</v>
          </cell>
        </row>
        <row r="83">
          <cell r="M83" t="str">
            <v>Y-F506_AREA MANAGER SU ~ Y-U140-00-_Meeting-cater</v>
          </cell>
        </row>
        <row r="84">
          <cell r="M84" t="str">
            <v>Not Your Budget (forward to other Budget Holder to approve)</v>
          </cell>
        </row>
        <row r="85">
          <cell r="M85" t="str">
            <v>X-XXXX_Code unknown ~ speak to your Finance Budget Contact</v>
          </cell>
        </row>
      </sheetData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alive60_1" connectionId="1" xr16:uid="{00000000-0016-0000-0400-000000000000}" autoFormatId="16" applyNumberFormats="0" applyBorderFormats="0" applyFontFormats="1" applyPatternFormats="1" applyAlignmentFormats="0" applyWidthHeightFormats="0">
  <queryTableRefresh nextId="3">
    <queryTableFields count="2">
      <queryTableField id="1" name="app-id"/>
      <queryTableField id="2" name="name"/>
    </queryTableFields>
  </queryTableRefresh>
</queryTable>
</file>

<file path=xl/theme/theme1.xml><?xml version="1.0" encoding="utf-8"?>
<a:theme xmlns:a="http://schemas.openxmlformats.org/drawingml/2006/main" name="Parkinsons">
  <a:themeElements>
    <a:clrScheme name="Parkinsons">
      <a:dk1>
        <a:sysClr val="windowText" lastClr="000000"/>
      </a:dk1>
      <a:lt1>
        <a:sysClr val="window" lastClr="FFFFFF"/>
      </a:lt1>
      <a:dk2>
        <a:srgbClr val="1F497D"/>
      </a:dk2>
      <a:lt2>
        <a:srgbClr val="FFFFFF"/>
      </a:lt2>
      <a:accent1>
        <a:srgbClr val="00B0F0"/>
      </a:accent1>
      <a:accent2>
        <a:srgbClr val="FF0000"/>
      </a:accent2>
      <a:accent3>
        <a:srgbClr val="FFFF00"/>
      </a:accent3>
      <a:accent4>
        <a:srgbClr val="009900"/>
      </a:accent4>
      <a:accent5>
        <a:srgbClr val="800080"/>
      </a:accent5>
      <a:accent6>
        <a:srgbClr val="FF993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45"/>
  <sheetViews>
    <sheetView zoomScaleNormal="100" workbookViewId="0">
      <selection activeCell="A2" sqref="A2"/>
    </sheetView>
  </sheetViews>
  <sheetFormatPr defaultColWidth="9.1796875" defaultRowHeight="15" customHeight="1" x14ac:dyDescent="0.25"/>
  <cols>
    <col min="1" max="1" width="5.54296875" style="78" customWidth="1"/>
    <col min="2" max="2" width="80.1796875" style="78" customWidth="1"/>
    <col min="3" max="16384" width="9.1796875" style="78"/>
  </cols>
  <sheetData>
    <row r="1" spans="1:2" ht="15" customHeight="1" x14ac:dyDescent="0.25">
      <c r="A1" s="190" t="s">
        <v>162</v>
      </c>
      <c r="B1" s="190"/>
    </row>
    <row r="2" spans="1:2" ht="6" customHeight="1" x14ac:dyDescent="0.25">
      <c r="A2" s="77"/>
      <c r="B2" s="77"/>
    </row>
    <row r="3" spans="1:2" ht="29.25" customHeight="1" x14ac:dyDescent="0.25">
      <c r="A3" s="191" t="s">
        <v>134</v>
      </c>
      <c r="B3" s="191"/>
    </row>
    <row r="4" spans="1:2" ht="15" customHeight="1" x14ac:dyDescent="0.25">
      <c r="A4" s="191" t="s">
        <v>135</v>
      </c>
      <c r="B4" s="191"/>
    </row>
    <row r="5" spans="1:2" ht="27" customHeight="1" x14ac:dyDescent="0.25">
      <c r="A5" s="192" t="s">
        <v>182</v>
      </c>
      <c r="B5" s="191"/>
    </row>
    <row r="6" spans="1:2" ht="7.5" customHeight="1" x14ac:dyDescent="0.25">
      <c r="A6" s="79"/>
      <c r="B6" s="79"/>
    </row>
    <row r="7" spans="1:2" ht="15" customHeight="1" x14ac:dyDescent="0.25">
      <c r="A7" s="189" t="s">
        <v>123</v>
      </c>
      <c r="B7" s="189"/>
    </row>
    <row r="8" spans="1:2" ht="27" customHeight="1" x14ac:dyDescent="0.25">
      <c r="A8" s="192" t="s">
        <v>181</v>
      </c>
      <c r="B8" s="191"/>
    </row>
    <row r="9" spans="1:2" ht="30" customHeight="1" x14ac:dyDescent="0.25">
      <c r="A9" s="191" t="s">
        <v>133</v>
      </c>
      <c r="B9" s="191"/>
    </row>
    <row r="10" spans="1:2" ht="15" customHeight="1" x14ac:dyDescent="0.25">
      <c r="A10" s="191" t="s">
        <v>114</v>
      </c>
      <c r="B10" s="191"/>
    </row>
    <row r="11" spans="1:2" ht="15" customHeight="1" x14ac:dyDescent="0.25">
      <c r="A11" s="81" t="s">
        <v>136</v>
      </c>
      <c r="B11" s="79" t="s">
        <v>115</v>
      </c>
    </row>
    <row r="12" spans="1:2" ht="15" customHeight="1" x14ac:dyDescent="0.25">
      <c r="A12" s="81" t="s">
        <v>136</v>
      </c>
      <c r="B12" s="79" t="s">
        <v>121</v>
      </c>
    </row>
    <row r="13" spans="1:2" ht="15" customHeight="1" x14ac:dyDescent="0.25">
      <c r="A13" s="81" t="s">
        <v>136</v>
      </c>
      <c r="B13" s="80" t="s">
        <v>187</v>
      </c>
    </row>
    <row r="14" spans="1:2" ht="15" customHeight="1" x14ac:dyDescent="0.25">
      <c r="A14" s="81" t="s">
        <v>136</v>
      </c>
      <c r="B14" s="79" t="s">
        <v>116</v>
      </c>
    </row>
    <row r="15" spans="1:2" ht="15" customHeight="1" x14ac:dyDescent="0.25">
      <c r="A15" s="81" t="s">
        <v>136</v>
      </c>
      <c r="B15" s="79" t="s">
        <v>117</v>
      </c>
    </row>
    <row r="16" spans="1:2" ht="15" customHeight="1" x14ac:dyDescent="0.25">
      <c r="A16" s="81" t="s">
        <v>136</v>
      </c>
      <c r="B16" s="79" t="s">
        <v>137</v>
      </c>
    </row>
    <row r="17" spans="1:2" ht="15" customHeight="1" x14ac:dyDescent="0.25">
      <c r="A17" s="191" t="s">
        <v>124</v>
      </c>
      <c r="B17" s="191"/>
    </row>
    <row r="18" spans="1:2" ht="28.5" customHeight="1" x14ac:dyDescent="0.25">
      <c r="A18" s="192" t="s">
        <v>347</v>
      </c>
      <c r="B18" s="191"/>
    </row>
    <row r="19" spans="1:2" ht="15" customHeight="1" x14ac:dyDescent="0.25">
      <c r="A19" s="192" t="s">
        <v>195</v>
      </c>
      <c r="B19" s="191"/>
    </row>
    <row r="20" spans="1:2" ht="7.5" customHeight="1" x14ac:dyDescent="0.25">
      <c r="A20" s="191"/>
      <c r="B20" s="191"/>
    </row>
    <row r="21" spans="1:2" ht="15" customHeight="1" x14ac:dyDescent="0.25">
      <c r="A21" s="189" t="s">
        <v>131</v>
      </c>
      <c r="B21" s="189"/>
    </row>
    <row r="22" spans="1:2" ht="26.25" customHeight="1" x14ac:dyDescent="0.25">
      <c r="A22" s="81" t="s">
        <v>136</v>
      </c>
      <c r="B22" s="80" t="s">
        <v>183</v>
      </c>
    </row>
    <row r="23" spans="1:2" ht="15" customHeight="1" x14ac:dyDescent="0.25">
      <c r="A23" s="81" t="s">
        <v>136</v>
      </c>
      <c r="B23" s="79" t="s">
        <v>122</v>
      </c>
    </row>
    <row r="24" spans="1:2" ht="15" customHeight="1" x14ac:dyDescent="0.25">
      <c r="A24" s="81" t="s">
        <v>136</v>
      </c>
      <c r="B24" s="80" t="s">
        <v>188</v>
      </c>
    </row>
    <row r="25" spans="1:2" ht="15" customHeight="1" x14ac:dyDescent="0.25">
      <c r="A25" s="81" t="s">
        <v>136</v>
      </c>
      <c r="B25" s="80" t="s">
        <v>186</v>
      </c>
    </row>
    <row r="26" spans="1:2" ht="15" customHeight="1" x14ac:dyDescent="0.25">
      <c r="A26" s="81" t="s">
        <v>136</v>
      </c>
      <c r="B26" s="79" t="s">
        <v>125</v>
      </c>
    </row>
    <row r="27" spans="1:2" ht="15" customHeight="1" x14ac:dyDescent="0.25">
      <c r="A27" s="81" t="s">
        <v>136</v>
      </c>
      <c r="B27" s="79" t="s">
        <v>126</v>
      </c>
    </row>
    <row r="28" spans="1:2" ht="26.25" customHeight="1" x14ac:dyDescent="0.25">
      <c r="A28" s="81" t="s">
        <v>136</v>
      </c>
      <c r="B28" s="80" t="s">
        <v>184</v>
      </c>
    </row>
    <row r="29" spans="1:2" ht="15" customHeight="1" x14ac:dyDescent="0.25">
      <c r="A29" s="81" t="s">
        <v>136</v>
      </c>
      <c r="B29" s="79" t="s">
        <v>127</v>
      </c>
    </row>
    <row r="30" spans="1:2" ht="27.75" customHeight="1" x14ac:dyDescent="0.25">
      <c r="A30" s="81" t="s">
        <v>136</v>
      </c>
      <c r="B30" s="79" t="s">
        <v>128</v>
      </c>
    </row>
    <row r="31" spans="1:2" ht="15" customHeight="1" x14ac:dyDescent="0.25">
      <c r="A31" s="81" t="s">
        <v>136</v>
      </c>
      <c r="B31" s="80" t="s">
        <v>185</v>
      </c>
    </row>
    <row r="32" spans="1:2" ht="15" customHeight="1" x14ac:dyDescent="0.25">
      <c r="A32" s="81" t="s">
        <v>136</v>
      </c>
      <c r="B32" s="79" t="s">
        <v>196</v>
      </c>
    </row>
    <row r="33" spans="1:2" ht="8.25" customHeight="1" x14ac:dyDescent="0.25">
      <c r="A33" s="79"/>
      <c r="B33" s="79"/>
    </row>
    <row r="34" spans="1:2" ht="15" customHeight="1" x14ac:dyDescent="0.25">
      <c r="A34" s="189" t="s">
        <v>132</v>
      </c>
      <c r="B34" s="189"/>
    </row>
    <row r="35" spans="1:2" ht="15" customHeight="1" x14ac:dyDescent="0.25">
      <c r="A35" s="81" t="s">
        <v>136</v>
      </c>
      <c r="B35" s="79" t="s">
        <v>122</v>
      </c>
    </row>
    <row r="36" spans="1:2" ht="15" customHeight="1" x14ac:dyDescent="0.25">
      <c r="A36" s="81" t="s">
        <v>136</v>
      </c>
      <c r="B36" s="79" t="s">
        <v>197</v>
      </c>
    </row>
    <row r="37" spans="1:2" ht="15" customHeight="1" x14ac:dyDescent="0.25">
      <c r="A37" s="81" t="s">
        <v>136</v>
      </c>
      <c r="B37" s="80" t="s">
        <v>186</v>
      </c>
    </row>
    <row r="38" spans="1:2" ht="15" customHeight="1" x14ac:dyDescent="0.25">
      <c r="A38" s="81" t="s">
        <v>136</v>
      </c>
      <c r="B38" s="79" t="s">
        <v>125</v>
      </c>
    </row>
    <row r="39" spans="1:2" ht="15" customHeight="1" x14ac:dyDescent="0.25">
      <c r="A39" s="81" t="s">
        <v>136</v>
      </c>
      <c r="B39" s="79" t="s">
        <v>126</v>
      </c>
    </row>
    <row r="40" spans="1:2" ht="30" customHeight="1" x14ac:dyDescent="0.25">
      <c r="A40" s="81" t="s">
        <v>136</v>
      </c>
      <c r="B40" s="80" t="s">
        <v>184</v>
      </c>
    </row>
    <row r="41" spans="1:2" ht="15" customHeight="1" x14ac:dyDescent="0.25">
      <c r="A41" s="81" t="s">
        <v>136</v>
      </c>
      <c r="B41" s="79" t="s">
        <v>127</v>
      </c>
    </row>
    <row r="42" spans="1:2" ht="15" customHeight="1" x14ac:dyDescent="0.25">
      <c r="A42" s="81" t="s">
        <v>136</v>
      </c>
      <c r="B42" s="79" t="s">
        <v>129</v>
      </c>
    </row>
    <row r="43" spans="1:2" ht="15" customHeight="1" x14ac:dyDescent="0.25">
      <c r="A43" s="81" t="s">
        <v>136</v>
      </c>
      <c r="B43" s="79" t="s">
        <v>130</v>
      </c>
    </row>
    <row r="44" spans="1:2" ht="29.25" customHeight="1" x14ac:dyDescent="0.25">
      <c r="A44" s="81" t="s">
        <v>136</v>
      </c>
      <c r="B44" s="79" t="s">
        <v>198</v>
      </c>
    </row>
    <row r="45" spans="1:2" ht="30" customHeight="1" x14ac:dyDescent="0.25">
      <c r="A45" s="81" t="s">
        <v>136</v>
      </c>
      <c r="B45" s="79" t="s">
        <v>199</v>
      </c>
    </row>
  </sheetData>
  <sheetProtection password="DF87" sheet="1" objects="1" scenarios="1"/>
  <mergeCells count="14">
    <mergeCell ref="A34:B34"/>
    <mergeCell ref="A1:B1"/>
    <mergeCell ref="A9:B9"/>
    <mergeCell ref="A10:B10"/>
    <mergeCell ref="A17:B17"/>
    <mergeCell ref="A19:B19"/>
    <mergeCell ref="A3:B3"/>
    <mergeCell ref="A4:B4"/>
    <mergeCell ref="A7:B7"/>
    <mergeCell ref="A8:B8"/>
    <mergeCell ref="A18:B18"/>
    <mergeCell ref="A20:B20"/>
    <mergeCell ref="A21:B21"/>
    <mergeCell ref="A5:B5"/>
  </mergeCells>
  <phoneticPr fontId="0" type="noConversion"/>
  <pageMargins left="0.74803149606299213" right="0.74803149606299213" top="0.39370078740157483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76"/>
  <sheetViews>
    <sheetView tabSelected="1" zoomScaleNormal="100" workbookViewId="0">
      <selection activeCell="C2" sqref="C2:E2"/>
    </sheetView>
  </sheetViews>
  <sheetFormatPr defaultColWidth="9.1796875" defaultRowHeight="12.5" x14ac:dyDescent="0.25"/>
  <cols>
    <col min="1" max="1" width="12.1796875" style="2" customWidth="1"/>
    <col min="2" max="2" width="10" style="2" customWidth="1"/>
    <col min="3" max="3" width="13.54296875" style="2" customWidth="1"/>
    <col min="4" max="4" width="14.54296875" style="2" customWidth="1"/>
    <col min="5" max="5" width="13.26953125" style="2" customWidth="1"/>
    <col min="6" max="6" width="11.54296875" style="2" customWidth="1"/>
    <col min="7" max="7" width="12.7265625" style="2" customWidth="1"/>
    <col min="8" max="8" width="11.54296875" style="2" customWidth="1"/>
    <col min="9" max="11" width="11.81640625" style="2" customWidth="1"/>
    <col min="12" max="12" width="11.1796875" style="2" customWidth="1"/>
    <col min="13" max="13" width="12.26953125" style="2" customWidth="1"/>
    <col min="14" max="14" width="13.453125" style="2" customWidth="1"/>
    <col min="15" max="15" width="7.81640625" style="122" customWidth="1"/>
    <col min="16" max="16" width="9.7265625" style="122" customWidth="1"/>
    <col min="17" max="23" width="9.1796875" style="122"/>
    <col min="24" max="16384" width="9.1796875" style="2"/>
  </cols>
  <sheetData>
    <row r="1" spans="1:24" ht="29.25" customHeight="1" x14ac:dyDescent="0.25">
      <c r="A1" s="278" t="s">
        <v>12</v>
      </c>
      <c r="B1" s="278"/>
      <c r="C1" s="278"/>
      <c r="D1" s="279" t="s">
        <v>193</v>
      </c>
      <c r="E1" s="279"/>
      <c r="F1" s="279"/>
      <c r="G1" s="279"/>
      <c r="H1" s="279"/>
      <c r="I1" s="279"/>
      <c r="J1" s="279"/>
      <c r="K1" s="279"/>
      <c r="L1" s="279"/>
      <c r="M1" s="45"/>
      <c r="N1" s="45"/>
      <c r="O1" s="125" t="s">
        <v>98</v>
      </c>
    </row>
    <row r="2" spans="1:24" ht="17.25" customHeight="1" x14ac:dyDescent="0.3">
      <c r="A2" s="256" t="s">
        <v>11</v>
      </c>
      <c r="B2" s="257"/>
      <c r="C2" s="244"/>
      <c r="D2" s="245"/>
      <c r="E2" s="246"/>
      <c r="F2" s="224" t="s">
        <v>160</v>
      </c>
      <c r="G2" s="224"/>
      <c r="H2" s="224"/>
      <c r="I2" s="224"/>
      <c r="J2" s="224"/>
      <c r="K2" s="23"/>
      <c r="L2" s="3" t="s">
        <v>97</v>
      </c>
      <c r="O2" s="126" t="s">
        <v>99</v>
      </c>
    </row>
    <row r="3" spans="1:24" ht="17.25" customHeight="1" x14ac:dyDescent="0.3">
      <c r="A3" s="32"/>
      <c r="B3" s="32"/>
      <c r="C3" s="56"/>
      <c r="D3" s="56"/>
      <c r="E3" s="56"/>
      <c r="G3" s="3" t="s">
        <v>344</v>
      </c>
      <c r="H3" s="3"/>
      <c r="I3" s="3"/>
      <c r="J3" s="3"/>
      <c r="K3" s="3"/>
      <c r="L3" s="3"/>
      <c r="O3" s="126"/>
    </row>
    <row r="4" spans="1:24" ht="17.25" customHeight="1" x14ac:dyDescent="0.3">
      <c r="A4" s="256" t="s">
        <v>22</v>
      </c>
      <c r="B4" s="257"/>
      <c r="C4" s="226"/>
      <c r="D4" s="227"/>
      <c r="E4" s="228"/>
      <c r="G4" s="35"/>
      <c r="H4" s="101" t="s">
        <v>364</v>
      </c>
      <c r="I4" s="225" t="s">
        <v>100</v>
      </c>
      <c r="J4" s="225"/>
      <c r="K4" s="225"/>
      <c r="L4" s="225"/>
      <c r="O4" s="126"/>
    </row>
    <row r="5" spans="1:24" ht="17.25" customHeight="1" x14ac:dyDescent="0.3">
      <c r="A5" s="32"/>
      <c r="B5" s="32"/>
      <c r="C5" s="226"/>
      <c r="D5" s="227"/>
      <c r="E5" s="228"/>
      <c r="G5" s="26"/>
      <c r="H5" s="102" t="s">
        <v>18</v>
      </c>
      <c r="I5" s="241"/>
      <c r="J5" s="242"/>
      <c r="K5" s="242"/>
      <c r="L5" s="243"/>
      <c r="O5" s="126"/>
    </row>
    <row r="6" spans="1:24" ht="17.25" customHeight="1" x14ac:dyDescent="0.3">
      <c r="C6" s="226"/>
      <c r="D6" s="227"/>
      <c r="E6" s="228"/>
      <c r="F6" s="35"/>
      <c r="H6" s="102" t="s">
        <v>16</v>
      </c>
      <c r="I6" s="188" t="s">
        <v>101</v>
      </c>
      <c r="J6" s="66"/>
      <c r="K6" s="66"/>
      <c r="L6" s="66"/>
    </row>
    <row r="7" spans="1:24" ht="17.25" customHeight="1" x14ac:dyDescent="0.3">
      <c r="A7" s="293" t="s">
        <v>86</v>
      </c>
      <c r="B7" s="294"/>
      <c r="C7" s="226"/>
      <c r="D7" s="227"/>
      <c r="E7" s="228"/>
      <c r="G7" s="26"/>
      <c r="H7" s="103"/>
      <c r="I7" s="65" t="s">
        <v>108</v>
      </c>
      <c r="J7" s="67">
        <v>12</v>
      </c>
      <c r="K7" s="67">
        <v>34</v>
      </c>
      <c r="L7" s="67">
        <v>56</v>
      </c>
    </row>
    <row r="8" spans="1:24" ht="17.25" customHeight="1" x14ac:dyDescent="0.3">
      <c r="A8" s="256" t="s">
        <v>110</v>
      </c>
      <c r="B8" s="258"/>
      <c r="C8" s="226"/>
      <c r="D8" s="227"/>
      <c r="E8" s="228"/>
      <c r="G8" s="26"/>
      <c r="H8" s="102" t="s">
        <v>93</v>
      </c>
      <c r="I8" s="2" t="s">
        <v>90</v>
      </c>
      <c r="J8" s="259"/>
      <c r="K8" s="260"/>
      <c r="L8" s="261"/>
      <c r="O8" s="127"/>
    </row>
    <row r="9" spans="1:24" ht="17.25" customHeight="1" x14ac:dyDescent="0.25">
      <c r="A9" s="258"/>
      <c r="B9" s="258"/>
      <c r="G9" s="60"/>
      <c r="H9" s="103" t="s">
        <v>91</v>
      </c>
      <c r="I9" s="2" t="s">
        <v>92</v>
      </c>
      <c r="J9" s="235"/>
      <c r="K9" s="236"/>
      <c r="L9" s="237"/>
      <c r="O9" s="127"/>
    </row>
    <row r="10" spans="1:24" ht="17.25" customHeight="1" x14ac:dyDescent="0.3">
      <c r="A10" s="272" t="s">
        <v>189</v>
      </c>
      <c r="B10" s="273"/>
      <c r="C10" s="244"/>
      <c r="D10" s="245"/>
      <c r="E10" s="246"/>
      <c r="G10" s="26"/>
      <c r="H10" s="102" t="s">
        <v>17</v>
      </c>
      <c r="I10" s="238"/>
      <c r="J10" s="239"/>
      <c r="K10" s="239"/>
      <c r="L10" s="240"/>
      <c r="N10" s="34"/>
      <c r="O10" s="128" t="s">
        <v>174</v>
      </c>
    </row>
    <row r="11" spans="1:24" ht="17.25" customHeight="1" x14ac:dyDescent="0.25">
      <c r="A11" s="270" t="s">
        <v>192</v>
      </c>
      <c r="B11" s="271"/>
      <c r="C11" s="271"/>
      <c r="D11" s="271"/>
      <c r="E11" s="271"/>
      <c r="F11" s="271"/>
      <c r="G11" s="196" t="s">
        <v>457</v>
      </c>
      <c r="H11" s="196"/>
      <c r="I11" s="196"/>
      <c r="J11" s="196"/>
      <c r="K11" s="196"/>
      <c r="L11" s="196"/>
      <c r="M11" s="196"/>
      <c r="N11" s="196"/>
      <c r="O11" s="128" t="s">
        <v>194</v>
      </c>
    </row>
    <row r="12" spans="1:24" ht="9.75" customHeight="1" x14ac:dyDescent="0.25">
      <c r="G12" s="196"/>
      <c r="H12" s="196"/>
      <c r="I12" s="196"/>
      <c r="J12" s="196"/>
      <c r="K12" s="196"/>
      <c r="L12" s="196"/>
      <c r="M12" s="196"/>
      <c r="N12" s="196"/>
      <c r="O12" s="128"/>
    </row>
    <row r="13" spans="1:24" ht="17.25" customHeight="1" x14ac:dyDescent="0.25">
      <c r="A13" s="256" t="s">
        <v>178</v>
      </c>
      <c r="B13" s="257"/>
      <c r="C13" s="274"/>
      <c r="D13" s="275"/>
      <c r="E13" s="276"/>
      <c r="F13" s="59"/>
      <c r="G13" s="196"/>
      <c r="H13" s="196"/>
      <c r="I13" s="196"/>
      <c r="J13" s="196"/>
      <c r="K13" s="196"/>
      <c r="L13" s="196"/>
      <c r="M13" s="196"/>
      <c r="N13" s="196"/>
      <c r="O13" s="128"/>
    </row>
    <row r="14" spans="1:24" ht="6.75" customHeight="1" thickBot="1" x14ac:dyDescent="0.3">
      <c r="N14" s="34"/>
      <c r="O14" s="127"/>
    </row>
    <row r="15" spans="1:24" ht="25.5" customHeight="1" x14ac:dyDescent="0.25">
      <c r="A15" s="268" t="s">
        <v>0</v>
      </c>
      <c r="B15" s="250" t="s">
        <v>366</v>
      </c>
      <c r="C15" s="251"/>
      <c r="D15" s="251"/>
      <c r="E15" s="252"/>
      <c r="F15" s="72" t="s">
        <v>24</v>
      </c>
      <c r="G15" s="110" t="str">
        <f>IF(International!K1="£","Other Travel
(except mileage)","Other Travel")</f>
        <v>Other Travel
(except mileage)</v>
      </c>
      <c r="H15" s="73" t="s">
        <v>161</v>
      </c>
      <c r="I15" s="73" t="s">
        <v>111</v>
      </c>
      <c r="J15" s="70" t="s">
        <v>112</v>
      </c>
      <c r="K15" s="71" t="s">
        <v>113</v>
      </c>
      <c r="L15" s="108" t="s">
        <v>365</v>
      </c>
      <c r="M15" s="108" t="s">
        <v>454</v>
      </c>
      <c r="N15" s="108" t="s">
        <v>167</v>
      </c>
      <c r="O15" s="110" t="s">
        <v>171</v>
      </c>
      <c r="P15" s="129" t="s">
        <v>175</v>
      </c>
      <c r="Q15" s="129" t="s">
        <v>176</v>
      </c>
      <c r="R15" s="129" t="s">
        <v>177</v>
      </c>
      <c r="X15" s="122"/>
    </row>
    <row r="16" spans="1:24" ht="14.25" customHeight="1" x14ac:dyDescent="0.3">
      <c r="A16" s="269"/>
      <c r="B16" s="253"/>
      <c r="C16" s="254"/>
      <c r="D16" s="254"/>
      <c r="E16" s="255"/>
      <c r="F16" s="24" t="str">
        <f>International!$K$1</f>
        <v>£</v>
      </c>
      <c r="G16" s="24" t="str">
        <f>International!$K$1</f>
        <v>£</v>
      </c>
      <c r="H16" s="24" t="str">
        <f>International!$K$1</f>
        <v>£</v>
      </c>
      <c r="I16" s="36" t="str">
        <f>International!$K$1</f>
        <v>£</v>
      </c>
      <c r="J16" s="36" t="str">
        <f>International!$K$1</f>
        <v>£</v>
      </c>
      <c r="K16" s="68" t="str">
        <f>International!$K$1</f>
        <v>£</v>
      </c>
      <c r="L16" s="109" t="s">
        <v>170</v>
      </c>
      <c r="M16" s="109" t="s">
        <v>92</v>
      </c>
      <c r="N16" s="109" t="s">
        <v>168</v>
      </c>
      <c r="O16" s="111" t="s">
        <v>172</v>
      </c>
      <c r="P16" s="123"/>
      <c r="Q16" s="123"/>
      <c r="R16" s="123"/>
      <c r="X16" s="122"/>
    </row>
    <row r="17" spans="1:24" ht="14.25" customHeight="1" x14ac:dyDescent="0.3">
      <c r="A17" s="139">
        <v>41487</v>
      </c>
      <c r="B17" s="262" t="s">
        <v>200</v>
      </c>
      <c r="C17" s="263"/>
      <c r="D17" s="263"/>
      <c r="E17" s="264"/>
      <c r="F17" s="142">
        <v>76</v>
      </c>
      <c r="G17" s="142"/>
      <c r="H17" s="142"/>
      <c r="I17" s="142">
        <v>4.95</v>
      </c>
      <c r="J17" s="142"/>
      <c r="K17" s="143">
        <f>I17+F17</f>
        <v>80.95</v>
      </c>
      <c r="L17" s="141" t="s">
        <v>190</v>
      </c>
      <c r="M17" s="141" t="s">
        <v>455</v>
      </c>
      <c r="N17" s="141" t="s">
        <v>191</v>
      </c>
      <c r="O17" s="140" t="s">
        <v>194</v>
      </c>
      <c r="P17" s="123"/>
      <c r="Q17" s="123"/>
      <c r="R17" s="123"/>
      <c r="X17" s="122"/>
    </row>
    <row r="18" spans="1:24" ht="17.5" customHeight="1" x14ac:dyDescent="0.25">
      <c r="A18" s="61"/>
      <c r="B18" s="226"/>
      <c r="C18" s="227"/>
      <c r="D18" s="227"/>
      <c r="E18" s="228"/>
      <c r="F18" s="14"/>
      <c r="G18" s="14"/>
      <c r="H18" s="14"/>
      <c r="I18" s="14"/>
      <c r="J18" s="14"/>
      <c r="K18" s="69">
        <f>J18+F18+I18+G18+H18</f>
        <v>0</v>
      </c>
      <c r="L18" s="150"/>
      <c r="M18" s="150"/>
      <c r="N18" s="107"/>
      <c r="O18" s="106"/>
      <c r="P18" s="123">
        <f t="shared" ref="P18:P37" si="0">IF(K18&gt;0,IF(L18="",1,0),0)</f>
        <v>0</v>
      </c>
      <c r="Q18" s="123">
        <f t="shared" ref="Q18:Q37" si="1">IF(J18&gt;0,IF(N18="",1,0),0)</f>
        <v>0</v>
      </c>
      <c r="R18" s="123">
        <f t="shared" ref="R18:R37" si="2">IF(K18&gt;0,IF(O18="",1,0),0)</f>
        <v>0</v>
      </c>
      <c r="X18" s="122"/>
    </row>
    <row r="19" spans="1:24" ht="17.5" customHeight="1" x14ac:dyDescent="0.25">
      <c r="A19" s="61"/>
      <c r="B19" s="226"/>
      <c r="C19" s="227"/>
      <c r="D19" s="227"/>
      <c r="E19" s="228"/>
      <c r="F19" s="14"/>
      <c r="G19" s="14"/>
      <c r="H19" s="14"/>
      <c r="I19" s="14"/>
      <c r="J19" s="14"/>
      <c r="K19" s="69">
        <f t="shared" ref="K19:K38" si="3">J19+F19+I19+G19+H19</f>
        <v>0</v>
      </c>
      <c r="L19" s="150"/>
      <c r="M19" s="150"/>
      <c r="N19" s="106"/>
      <c r="O19" s="106"/>
      <c r="P19" s="123">
        <f t="shared" si="0"/>
        <v>0</v>
      </c>
      <c r="Q19" s="123">
        <f t="shared" si="1"/>
        <v>0</v>
      </c>
      <c r="R19" s="123">
        <f t="shared" si="2"/>
        <v>0</v>
      </c>
      <c r="X19" s="122"/>
    </row>
    <row r="20" spans="1:24" ht="17.5" customHeight="1" x14ac:dyDescent="0.25">
      <c r="A20" s="61"/>
      <c r="B20" s="226"/>
      <c r="C20" s="227"/>
      <c r="D20" s="227"/>
      <c r="E20" s="228"/>
      <c r="F20" s="14"/>
      <c r="G20" s="14"/>
      <c r="H20" s="14"/>
      <c r="I20" s="14"/>
      <c r="J20" s="14"/>
      <c r="K20" s="69">
        <f t="shared" si="3"/>
        <v>0</v>
      </c>
      <c r="L20" s="150"/>
      <c r="M20" s="150"/>
      <c r="N20" s="106"/>
      <c r="O20" s="106"/>
      <c r="P20" s="123">
        <f t="shared" si="0"/>
        <v>0</v>
      </c>
      <c r="Q20" s="123">
        <f t="shared" si="1"/>
        <v>0</v>
      </c>
      <c r="R20" s="123">
        <f t="shared" si="2"/>
        <v>0</v>
      </c>
      <c r="X20" s="122"/>
    </row>
    <row r="21" spans="1:24" ht="17.5" customHeight="1" x14ac:dyDescent="0.25">
      <c r="A21" s="61"/>
      <c r="B21" s="226"/>
      <c r="C21" s="227"/>
      <c r="D21" s="227"/>
      <c r="E21" s="228"/>
      <c r="F21" s="14"/>
      <c r="G21" s="14"/>
      <c r="H21" s="14"/>
      <c r="I21" s="14"/>
      <c r="J21" s="14"/>
      <c r="K21" s="69">
        <f t="shared" si="3"/>
        <v>0</v>
      </c>
      <c r="L21" s="150"/>
      <c r="M21" s="150"/>
      <c r="N21" s="106"/>
      <c r="O21" s="106"/>
      <c r="P21" s="123">
        <f t="shared" si="0"/>
        <v>0</v>
      </c>
      <c r="Q21" s="123">
        <f t="shared" si="1"/>
        <v>0</v>
      </c>
      <c r="R21" s="123">
        <f t="shared" si="2"/>
        <v>0</v>
      </c>
      <c r="X21" s="122"/>
    </row>
    <row r="22" spans="1:24" ht="17.5" customHeight="1" x14ac:dyDescent="0.25">
      <c r="A22" s="61"/>
      <c r="B22" s="226"/>
      <c r="C22" s="227"/>
      <c r="D22" s="227"/>
      <c r="E22" s="228"/>
      <c r="F22" s="14"/>
      <c r="G22" s="14"/>
      <c r="H22" s="14"/>
      <c r="I22" s="14"/>
      <c r="J22" s="14"/>
      <c r="K22" s="69">
        <f t="shared" si="3"/>
        <v>0</v>
      </c>
      <c r="L22" s="150"/>
      <c r="M22" s="150"/>
      <c r="N22" s="150"/>
      <c r="O22" s="106"/>
      <c r="P22" s="123">
        <f t="shared" si="0"/>
        <v>0</v>
      </c>
      <c r="Q22" s="123">
        <f t="shared" si="1"/>
        <v>0</v>
      </c>
      <c r="R22" s="123">
        <f t="shared" si="2"/>
        <v>0</v>
      </c>
      <c r="X22" s="122"/>
    </row>
    <row r="23" spans="1:24" ht="17.5" customHeight="1" x14ac:dyDescent="0.25">
      <c r="A23" s="61"/>
      <c r="B23" s="226"/>
      <c r="C23" s="227"/>
      <c r="D23" s="227"/>
      <c r="E23" s="228"/>
      <c r="F23" s="14"/>
      <c r="G23" s="14"/>
      <c r="H23" s="14"/>
      <c r="I23" s="14"/>
      <c r="J23" s="14"/>
      <c r="K23" s="69">
        <f t="shared" si="3"/>
        <v>0</v>
      </c>
      <c r="L23" s="150"/>
      <c r="M23" s="150"/>
      <c r="N23" s="106"/>
      <c r="O23" s="106"/>
      <c r="P23" s="123">
        <f t="shared" si="0"/>
        <v>0</v>
      </c>
      <c r="Q23" s="123">
        <f t="shared" si="1"/>
        <v>0</v>
      </c>
      <c r="R23" s="123">
        <f t="shared" si="2"/>
        <v>0</v>
      </c>
      <c r="X23" s="122"/>
    </row>
    <row r="24" spans="1:24" ht="17.5" customHeight="1" x14ac:dyDescent="0.25">
      <c r="A24" s="61"/>
      <c r="B24" s="226"/>
      <c r="C24" s="227"/>
      <c r="D24" s="227"/>
      <c r="E24" s="228"/>
      <c r="F24" s="14"/>
      <c r="G24" s="14"/>
      <c r="H24" s="14"/>
      <c r="I24" s="14"/>
      <c r="J24" s="14"/>
      <c r="K24" s="69">
        <f t="shared" si="3"/>
        <v>0</v>
      </c>
      <c r="L24" s="150"/>
      <c r="M24" s="150"/>
      <c r="N24" s="106"/>
      <c r="O24" s="106"/>
      <c r="P24" s="123">
        <f t="shared" si="0"/>
        <v>0</v>
      </c>
      <c r="Q24" s="123">
        <f t="shared" si="1"/>
        <v>0</v>
      </c>
      <c r="R24" s="123">
        <f t="shared" si="2"/>
        <v>0</v>
      </c>
      <c r="X24" s="122"/>
    </row>
    <row r="25" spans="1:24" ht="17.5" customHeight="1" x14ac:dyDescent="0.25">
      <c r="A25" s="61"/>
      <c r="B25" s="226"/>
      <c r="C25" s="227"/>
      <c r="D25" s="227"/>
      <c r="E25" s="228"/>
      <c r="F25" s="14"/>
      <c r="G25" s="14"/>
      <c r="H25" s="14"/>
      <c r="I25" s="14"/>
      <c r="J25" s="14"/>
      <c r="K25" s="69">
        <f t="shared" si="3"/>
        <v>0</v>
      </c>
      <c r="L25" s="150"/>
      <c r="M25" s="150"/>
      <c r="N25" s="106"/>
      <c r="O25" s="106"/>
      <c r="P25" s="123">
        <f t="shared" si="0"/>
        <v>0</v>
      </c>
      <c r="Q25" s="123">
        <f t="shared" si="1"/>
        <v>0</v>
      </c>
      <c r="R25" s="123">
        <f t="shared" si="2"/>
        <v>0</v>
      </c>
      <c r="X25" s="122"/>
    </row>
    <row r="26" spans="1:24" ht="17.5" customHeight="1" x14ac:dyDescent="0.25">
      <c r="A26" s="61"/>
      <c r="B26" s="226"/>
      <c r="C26" s="227"/>
      <c r="D26" s="227"/>
      <c r="E26" s="228"/>
      <c r="F26" s="14"/>
      <c r="G26" s="14"/>
      <c r="H26" s="14"/>
      <c r="I26" s="14"/>
      <c r="J26" s="14"/>
      <c r="K26" s="69">
        <f t="shared" si="3"/>
        <v>0</v>
      </c>
      <c r="L26" s="150"/>
      <c r="M26" s="150"/>
      <c r="N26" s="106"/>
      <c r="O26" s="106"/>
      <c r="P26" s="123">
        <f t="shared" si="0"/>
        <v>0</v>
      </c>
      <c r="Q26" s="123">
        <f t="shared" si="1"/>
        <v>0</v>
      </c>
      <c r="R26" s="123">
        <f t="shared" si="2"/>
        <v>0</v>
      </c>
      <c r="X26" s="122"/>
    </row>
    <row r="27" spans="1:24" ht="17.5" customHeight="1" x14ac:dyDescent="0.25">
      <c r="A27" s="61"/>
      <c r="B27" s="226"/>
      <c r="C27" s="227"/>
      <c r="D27" s="227"/>
      <c r="E27" s="228"/>
      <c r="F27" s="14"/>
      <c r="G27" s="14"/>
      <c r="H27" s="14"/>
      <c r="I27" s="14"/>
      <c r="J27" s="14"/>
      <c r="K27" s="69">
        <f t="shared" si="3"/>
        <v>0</v>
      </c>
      <c r="L27" s="150"/>
      <c r="M27" s="150"/>
      <c r="N27" s="150"/>
      <c r="O27" s="106"/>
      <c r="P27" s="123">
        <f t="shared" si="0"/>
        <v>0</v>
      </c>
      <c r="Q27" s="123">
        <f t="shared" si="1"/>
        <v>0</v>
      </c>
      <c r="R27" s="123">
        <f t="shared" si="2"/>
        <v>0</v>
      </c>
      <c r="X27" s="122"/>
    </row>
    <row r="28" spans="1:24" ht="17.5" customHeight="1" x14ac:dyDescent="0.25">
      <c r="A28" s="61"/>
      <c r="B28" s="226"/>
      <c r="C28" s="227"/>
      <c r="D28" s="227"/>
      <c r="E28" s="228"/>
      <c r="F28" s="14"/>
      <c r="G28" s="14"/>
      <c r="H28" s="14"/>
      <c r="I28" s="14"/>
      <c r="J28" s="14"/>
      <c r="K28" s="69">
        <f t="shared" si="3"/>
        <v>0</v>
      </c>
      <c r="L28" s="150"/>
      <c r="M28" s="150"/>
      <c r="N28" s="106"/>
      <c r="O28" s="106"/>
      <c r="P28" s="123">
        <f t="shared" si="0"/>
        <v>0</v>
      </c>
      <c r="Q28" s="123">
        <f t="shared" si="1"/>
        <v>0</v>
      </c>
      <c r="R28" s="123">
        <f t="shared" si="2"/>
        <v>0</v>
      </c>
      <c r="X28" s="122"/>
    </row>
    <row r="29" spans="1:24" ht="17.5" customHeight="1" x14ac:dyDescent="0.25">
      <c r="A29" s="61"/>
      <c r="B29" s="226"/>
      <c r="C29" s="227"/>
      <c r="D29" s="227"/>
      <c r="E29" s="228"/>
      <c r="F29" s="14"/>
      <c r="G29" s="14"/>
      <c r="H29" s="14"/>
      <c r="I29" s="14"/>
      <c r="J29" s="14"/>
      <c r="K29" s="69">
        <f t="shared" si="3"/>
        <v>0</v>
      </c>
      <c r="L29" s="150"/>
      <c r="M29" s="150"/>
      <c r="N29" s="106"/>
      <c r="O29" s="106"/>
      <c r="P29" s="123">
        <f t="shared" si="0"/>
        <v>0</v>
      </c>
      <c r="Q29" s="123">
        <f t="shared" si="1"/>
        <v>0</v>
      </c>
      <c r="R29" s="123">
        <f t="shared" si="2"/>
        <v>0</v>
      </c>
      <c r="X29" s="122"/>
    </row>
    <row r="30" spans="1:24" ht="17.5" customHeight="1" x14ac:dyDescent="0.25">
      <c r="A30" s="61"/>
      <c r="B30" s="226"/>
      <c r="C30" s="227"/>
      <c r="D30" s="227"/>
      <c r="E30" s="228"/>
      <c r="F30" s="14"/>
      <c r="G30" s="14"/>
      <c r="H30" s="14"/>
      <c r="I30" s="14"/>
      <c r="J30" s="14"/>
      <c r="K30" s="69">
        <f t="shared" si="3"/>
        <v>0</v>
      </c>
      <c r="L30" s="150"/>
      <c r="M30" s="150"/>
      <c r="N30" s="106"/>
      <c r="O30" s="106"/>
      <c r="P30" s="123">
        <f t="shared" si="0"/>
        <v>0</v>
      </c>
      <c r="Q30" s="123">
        <f t="shared" si="1"/>
        <v>0</v>
      </c>
      <c r="R30" s="123">
        <f t="shared" si="2"/>
        <v>0</v>
      </c>
      <c r="X30" s="122"/>
    </row>
    <row r="31" spans="1:24" ht="17.5" customHeight="1" x14ac:dyDescent="0.25">
      <c r="A31" s="61"/>
      <c r="B31" s="226"/>
      <c r="C31" s="227"/>
      <c r="D31" s="227"/>
      <c r="E31" s="228"/>
      <c r="F31" s="14"/>
      <c r="G31" s="14"/>
      <c r="H31" s="14"/>
      <c r="I31" s="14"/>
      <c r="J31" s="14"/>
      <c r="K31" s="69">
        <f t="shared" si="3"/>
        <v>0</v>
      </c>
      <c r="L31" s="150"/>
      <c r="M31" s="150"/>
      <c r="N31" s="106"/>
      <c r="O31" s="106"/>
      <c r="P31" s="123">
        <f t="shared" si="0"/>
        <v>0</v>
      </c>
      <c r="Q31" s="123">
        <f t="shared" si="1"/>
        <v>0</v>
      </c>
      <c r="R31" s="123">
        <f t="shared" si="2"/>
        <v>0</v>
      </c>
      <c r="X31" s="122"/>
    </row>
    <row r="32" spans="1:24" ht="17.5" customHeight="1" x14ac:dyDescent="0.25">
      <c r="A32" s="61"/>
      <c r="B32" s="226"/>
      <c r="C32" s="227"/>
      <c r="D32" s="227"/>
      <c r="E32" s="228"/>
      <c r="F32" s="14"/>
      <c r="G32" s="14"/>
      <c r="H32" s="14"/>
      <c r="I32" s="14"/>
      <c r="J32" s="14"/>
      <c r="K32" s="69">
        <f>J32+F32+I32+G32+H32</f>
        <v>0</v>
      </c>
      <c r="L32" s="150"/>
      <c r="M32" s="150"/>
      <c r="N32" s="150"/>
      <c r="O32" s="106"/>
      <c r="P32" s="123">
        <f t="shared" si="0"/>
        <v>0</v>
      </c>
      <c r="Q32" s="123">
        <f t="shared" si="1"/>
        <v>0</v>
      </c>
      <c r="R32" s="123">
        <f t="shared" si="2"/>
        <v>0</v>
      </c>
      <c r="X32" s="122"/>
    </row>
    <row r="33" spans="1:24" ht="17.5" customHeight="1" x14ac:dyDescent="0.25">
      <c r="A33" s="61"/>
      <c r="B33" s="226"/>
      <c r="C33" s="227"/>
      <c r="D33" s="227"/>
      <c r="E33" s="228"/>
      <c r="F33" s="14"/>
      <c r="G33" s="14"/>
      <c r="H33" s="14"/>
      <c r="I33" s="14"/>
      <c r="J33" s="14"/>
      <c r="K33" s="69">
        <f>J33+F33+I33+G33+H33</f>
        <v>0</v>
      </c>
      <c r="L33" s="150"/>
      <c r="M33" s="150"/>
      <c r="N33" s="106"/>
      <c r="O33" s="106"/>
      <c r="P33" s="123">
        <f t="shared" si="0"/>
        <v>0</v>
      </c>
      <c r="Q33" s="123">
        <f t="shared" si="1"/>
        <v>0</v>
      </c>
      <c r="R33" s="123">
        <f t="shared" si="2"/>
        <v>0</v>
      </c>
      <c r="X33" s="122"/>
    </row>
    <row r="34" spans="1:24" ht="17.5" customHeight="1" x14ac:dyDescent="0.25">
      <c r="A34" s="61"/>
      <c r="B34" s="226"/>
      <c r="C34" s="227"/>
      <c r="D34" s="227"/>
      <c r="E34" s="228"/>
      <c r="F34" s="14"/>
      <c r="G34" s="14"/>
      <c r="H34" s="14"/>
      <c r="I34" s="14"/>
      <c r="J34" s="14"/>
      <c r="K34" s="69">
        <f>J34+F34+I34+G34+H34</f>
        <v>0</v>
      </c>
      <c r="L34" s="150"/>
      <c r="M34" s="150"/>
      <c r="N34" s="106"/>
      <c r="O34" s="106"/>
      <c r="P34" s="123">
        <f t="shared" si="0"/>
        <v>0</v>
      </c>
      <c r="Q34" s="123">
        <f t="shared" si="1"/>
        <v>0</v>
      </c>
      <c r="R34" s="123">
        <f t="shared" si="2"/>
        <v>0</v>
      </c>
      <c r="X34" s="122"/>
    </row>
    <row r="35" spans="1:24" ht="17.5" customHeight="1" x14ac:dyDescent="0.25">
      <c r="A35" s="61"/>
      <c r="B35" s="226"/>
      <c r="C35" s="227"/>
      <c r="D35" s="227"/>
      <c r="E35" s="228"/>
      <c r="F35" s="14"/>
      <c r="G35" s="14"/>
      <c r="H35" s="14"/>
      <c r="I35" s="14"/>
      <c r="J35" s="14"/>
      <c r="K35" s="69">
        <f t="shared" si="3"/>
        <v>0</v>
      </c>
      <c r="L35" s="150"/>
      <c r="M35" s="150"/>
      <c r="N35" s="106"/>
      <c r="O35" s="106"/>
      <c r="P35" s="123">
        <f t="shared" si="0"/>
        <v>0</v>
      </c>
      <c r="Q35" s="123">
        <f t="shared" si="1"/>
        <v>0</v>
      </c>
      <c r="R35" s="123">
        <f t="shared" si="2"/>
        <v>0</v>
      </c>
      <c r="X35" s="122"/>
    </row>
    <row r="36" spans="1:24" ht="17.5" customHeight="1" x14ac:dyDescent="0.25">
      <c r="A36" s="61"/>
      <c r="B36" s="226"/>
      <c r="C36" s="227"/>
      <c r="D36" s="227"/>
      <c r="E36" s="228"/>
      <c r="F36" s="14"/>
      <c r="G36" s="14"/>
      <c r="H36" s="14"/>
      <c r="I36" s="14"/>
      <c r="J36" s="14"/>
      <c r="K36" s="69">
        <f t="shared" si="3"/>
        <v>0</v>
      </c>
      <c r="L36" s="150"/>
      <c r="M36" s="150"/>
      <c r="N36" s="106"/>
      <c r="O36" s="106"/>
      <c r="P36" s="123">
        <f t="shared" si="0"/>
        <v>0</v>
      </c>
      <c r="Q36" s="123">
        <f t="shared" si="1"/>
        <v>0</v>
      </c>
      <c r="R36" s="123">
        <f t="shared" si="2"/>
        <v>0</v>
      </c>
      <c r="X36" s="122"/>
    </row>
    <row r="37" spans="1:24" ht="17.5" customHeight="1" thickBot="1" x14ac:dyDescent="0.35">
      <c r="A37" s="61"/>
      <c r="B37" s="265"/>
      <c r="C37" s="266"/>
      <c r="D37" s="266"/>
      <c r="E37" s="267"/>
      <c r="F37" s="14"/>
      <c r="G37" s="14"/>
      <c r="H37" s="14"/>
      <c r="I37" s="14"/>
      <c r="J37" s="14"/>
      <c r="K37" s="69">
        <f t="shared" si="3"/>
        <v>0</v>
      </c>
      <c r="L37" s="150"/>
      <c r="M37" s="150"/>
      <c r="N37" s="150"/>
      <c r="O37" s="106"/>
      <c r="P37" s="123">
        <f t="shared" si="0"/>
        <v>0</v>
      </c>
      <c r="Q37" s="123">
        <f t="shared" si="1"/>
        <v>0</v>
      </c>
      <c r="R37" s="123">
        <f t="shared" si="2"/>
        <v>0</v>
      </c>
      <c r="X37" s="122"/>
    </row>
    <row r="38" spans="1:24" ht="17.25" customHeight="1" thickBot="1" x14ac:dyDescent="0.35">
      <c r="A38" s="29"/>
      <c r="B38" s="30"/>
      <c r="C38" s="30"/>
      <c r="D38" s="31"/>
      <c r="E38" s="64" t="s">
        <v>23</v>
      </c>
      <c r="F38" s="15">
        <f>F18+F19+F20+F21+F22+F23+F24+F25+F26+F27+F28+F29+F30+F31+F35+F36+F37+F32+F33+F34</f>
        <v>0</v>
      </c>
      <c r="G38" s="15">
        <f>G18+G19+G20+G21+G22+G23+G24+G25+G26+G27+G28+G29+G30+G31+G35+G36+G37+G32+G33+G34</f>
        <v>0</v>
      </c>
      <c r="H38" s="15">
        <f>H18+H19+H20+H21+H22+H23+H24+H25+H26+H27+H28+H29+H30+H31+H35+H36+H37+H32+H33+H34</f>
        <v>0</v>
      </c>
      <c r="I38" s="15">
        <f>I18+I19+I20+I21+I22+I23+I24+I25+I26+I27+I28+I29+I30+I31+I35+I36+I37+I32+I33+I34</f>
        <v>0</v>
      </c>
      <c r="J38" s="15">
        <f>J18+J19+J20+J21+J22+J23+J24+J25+J26+J27+J28+J29+J30+J31+J35+J36+J37+J32+J33+J34</f>
        <v>0</v>
      </c>
      <c r="K38" s="63">
        <f t="shared" si="3"/>
        <v>0</v>
      </c>
      <c r="L38" s="112"/>
      <c r="M38" s="112"/>
      <c r="N38" s="112"/>
      <c r="O38" s="112"/>
      <c r="P38" s="123">
        <f>SUM(P18:P37)</f>
        <v>0</v>
      </c>
      <c r="Q38" s="123">
        <f>SUM(Q18:Q37)</f>
        <v>0</v>
      </c>
      <c r="R38" s="123">
        <f>SUM(R18:R37)</f>
        <v>0</v>
      </c>
      <c r="X38" s="122"/>
    </row>
    <row r="39" spans="1:24" ht="10.5" customHeight="1" thickBot="1" x14ac:dyDescent="0.35">
      <c r="A39" s="1"/>
      <c r="B39" s="1"/>
      <c r="C39" s="1"/>
      <c r="D39" s="1"/>
      <c r="E39" s="4"/>
      <c r="F39" s="147"/>
      <c r="G39" s="147"/>
      <c r="H39" s="147"/>
      <c r="I39" s="147"/>
      <c r="J39" s="4"/>
      <c r="K39" s="4"/>
      <c r="L39" s="4"/>
      <c r="M39" s="4"/>
      <c r="N39" s="4"/>
      <c r="O39" s="4"/>
    </row>
    <row r="40" spans="1:24" ht="17.5" x14ac:dyDescent="0.35">
      <c r="A40" s="9" t="s">
        <v>173</v>
      </c>
      <c r="B40" s="3"/>
      <c r="C40" s="3"/>
      <c r="D40" s="3"/>
      <c r="F40" s="183" t="str">
        <f>IF(International!K1="£","","Non-sterling claim: please list journeys and add to Other Travel column above")</f>
        <v/>
      </c>
      <c r="G40" s="3"/>
      <c r="H40" s="3"/>
      <c r="M40" s="3"/>
      <c r="N40" s="3"/>
      <c r="O40" s="130"/>
    </row>
    <row r="41" spans="1:24" ht="14" x14ac:dyDescent="0.3">
      <c r="A41" s="3" t="s">
        <v>119</v>
      </c>
      <c r="B41" s="3"/>
      <c r="C41" s="3"/>
      <c r="D41" s="3"/>
      <c r="F41" s="3" t="str">
        <f>IF(International!K1="£","","Speak to your staff contact for non-sterling mileage rate.")</f>
        <v/>
      </c>
      <c r="H41" s="144"/>
      <c r="M41" s="3"/>
      <c r="Q41" s="123"/>
      <c r="R41" s="123"/>
      <c r="S41" s="123"/>
      <c r="T41" s="123"/>
    </row>
    <row r="42" spans="1:24" ht="21.5" x14ac:dyDescent="0.35">
      <c r="A42" s="10" t="s">
        <v>2</v>
      </c>
      <c r="B42" s="277" t="s">
        <v>120</v>
      </c>
      <c r="C42" s="277"/>
      <c r="F42" s="10" t="s">
        <v>3</v>
      </c>
      <c r="G42" s="120" t="s">
        <v>365</v>
      </c>
      <c r="H42" s="120" t="s">
        <v>456</v>
      </c>
      <c r="I42" s="145" t="s">
        <v>169</v>
      </c>
      <c r="N42" s="3"/>
      <c r="O42" s="2"/>
      <c r="P42" s="130"/>
      <c r="R42" s="123"/>
      <c r="S42" s="123" t="s">
        <v>175</v>
      </c>
      <c r="T42" s="131" t="s">
        <v>179</v>
      </c>
      <c r="U42" s="123"/>
      <c r="X42" s="122"/>
    </row>
    <row r="43" spans="1:24" ht="18" customHeight="1" x14ac:dyDescent="0.35">
      <c r="A43" s="23"/>
      <c r="B43" s="212"/>
      <c r="C43" s="212"/>
      <c r="D43" s="212"/>
      <c r="E43" s="212"/>
      <c r="F43" s="97"/>
      <c r="G43" s="107"/>
      <c r="H43" s="107"/>
      <c r="I43" s="106"/>
      <c r="K43" s="247" t="s">
        <v>147</v>
      </c>
      <c r="L43" s="248"/>
      <c r="M43" s="248"/>
      <c r="N43" s="249"/>
      <c r="O43" s="2"/>
      <c r="P43" s="130"/>
      <c r="R43" s="123"/>
      <c r="S43" s="123">
        <f>IF(F43&gt;0,IF(G43="",1,0),0)</f>
        <v>0</v>
      </c>
      <c r="T43" s="132">
        <f>F43*$P$49</f>
        <v>0</v>
      </c>
      <c r="U43" s="123"/>
      <c r="X43" s="122"/>
    </row>
    <row r="44" spans="1:24" ht="18" customHeight="1" x14ac:dyDescent="0.3">
      <c r="A44" s="75"/>
      <c r="B44" s="212"/>
      <c r="C44" s="212"/>
      <c r="D44" s="212"/>
      <c r="E44" s="212"/>
      <c r="F44" s="97"/>
      <c r="G44" s="107"/>
      <c r="H44" s="107"/>
      <c r="I44" s="106"/>
      <c r="K44" s="17"/>
      <c r="L44" s="7"/>
      <c r="M44" s="18" t="s">
        <v>4</v>
      </c>
      <c r="N44" s="19" t="s">
        <v>5</v>
      </c>
      <c r="O44" s="2"/>
      <c r="R44" s="123"/>
      <c r="S44" s="123">
        <f t="shared" ref="S44:S60" si="4">IF(F44&gt;0,IF(G44="",1,0),0)</f>
        <v>0</v>
      </c>
      <c r="T44" s="132">
        <f t="shared" ref="T44:T60" si="5">F44*$P$49</f>
        <v>0</v>
      </c>
      <c r="U44" s="123"/>
      <c r="X44" s="122"/>
    </row>
    <row r="45" spans="1:24" ht="18" customHeight="1" x14ac:dyDescent="0.3">
      <c r="A45" s="75"/>
      <c r="B45" s="212"/>
      <c r="C45" s="212"/>
      <c r="D45" s="212"/>
      <c r="E45" s="212"/>
      <c r="F45" s="97"/>
      <c r="G45" s="107"/>
      <c r="H45" s="107"/>
      <c r="I45" s="106"/>
      <c r="K45" s="21" t="s">
        <v>149</v>
      </c>
      <c r="L45" s="3"/>
      <c r="M45" s="11" t="s">
        <v>6</v>
      </c>
      <c r="N45" s="20" t="s">
        <v>6</v>
      </c>
      <c r="O45" s="2"/>
      <c r="R45" s="123"/>
      <c r="S45" s="123">
        <f t="shared" si="4"/>
        <v>0</v>
      </c>
      <c r="T45" s="132">
        <f t="shared" si="5"/>
        <v>0</v>
      </c>
      <c r="U45" s="123"/>
      <c r="X45" s="122"/>
    </row>
    <row r="46" spans="1:24" ht="18" customHeight="1" x14ac:dyDescent="0.3">
      <c r="A46" s="23"/>
      <c r="B46" s="212"/>
      <c r="C46" s="212"/>
      <c r="D46" s="212"/>
      <c r="E46" s="212"/>
      <c r="F46" s="97"/>
      <c r="G46" s="107"/>
      <c r="H46" s="107"/>
      <c r="I46" s="106"/>
      <c r="K46" s="83" t="s">
        <v>148</v>
      </c>
      <c r="L46" s="7"/>
      <c r="M46" s="86">
        <v>45</v>
      </c>
      <c r="N46" s="87">
        <v>25</v>
      </c>
      <c r="O46" s="2"/>
      <c r="P46" s="146" t="str">
        <f>IF(ROUND(M50,0)&lt;ROUND(F61,0),"45p/25p","45p")</f>
        <v>45p</v>
      </c>
      <c r="R46" s="123"/>
      <c r="S46" s="123">
        <f t="shared" si="4"/>
        <v>0</v>
      </c>
      <c r="T46" s="132">
        <f t="shared" si="5"/>
        <v>0</v>
      </c>
      <c r="U46" s="123"/>
      <c r="X46" s="122"/>
    </row>
    <row r="47" spans="1:24" ht="18" customHeight="1" x14ac:dyDescent="0.3">
      <c r="A47" s="23"/>
      <c r="B47" s="212"/>
      <c r="C47" s="212"/>
      <c r="D47" s="212"/>
      <c r="E47" s="212"/>
      <c r="F47" s="97"/>
      <c r="G47" s="107"/>
      <c r="H47" s="107"/>
      <c r="I47" s="106"/>
      <c r="K47" s="84" t="s">
        <v>150</v>
      </c>
      <c r="L47" s="3"/>
      <c r="M47" s="88">
        <v>24</v>
      </c>
      <c r="N47" s="89">
        <v>24</v>
      </c>
      <c r="O47" s="2"/>
      <c r="P47" s="146" t="str">
        <f>"24p"</f>
        <v>24p</v>
      </c>
      <c r="R47" s="123"/>
      <c r="S47" s="123">
        <f t="shared" si="4"/>
        <v>0</v>
      </c>
      <c r="T47" s="132">
        <f t="shared" si="5"/>
        <v>0</v>
      </c>
      <c r="U47" s="123"/>
      <c r="X47" s="122"/>
    </row>
    <row r="48" spans="1:24" ht="18" customHeight="1" x14ac:dyDescent="0.3">
      <c r="A48" s="23"/>
      <c r="B48" s="212"/>
      <c r="C48" s="212"/>
      <c r="D48" s="212"/>
      <c r="E48" s="212"/>
      <c r="F48" s="97"/>
      <c r="G48" s="107"/>
      <c r="H48" s="107"/>
      <c r="I48" s="106"/>
      <c r="K48" s="85" t="s">
        <v>151</v>
      </c>
      <c r="L48" s="8"/>
      <c r="M48" s="90">
        <v>20</v>
      </c>
      <c r="N48" s="91">
        <v>20</v>
      </c>
      <c r="O48" s="2"/>
      <c r="P48" s="146" t="str">
        <f>"20p"</f>
        <v>20p</v>
      </c>
      <c r="R48" s="123"/>
      <c r="S48" s="123">
        <f t="shared" si="4"/>
        <v>0</v>
      </c>
      <c r="T48" s="132">
        <f t="shared" si="5"/>
        <v>0</v>
      </c>
      <c r="U48" s="123"/>
      <c r="X48" s="122"/>
    </row>
    <row r="49" spans="1:24" ht="18" customHeight="1" x14ac:dyDescent="0.3">
      <c r="A49" s="23"/>
      <c r="B49" s="212"/>
      <c r="C49" s="212"/>
      <c r="D49" s="212"/>
      <c r="E49" s="212"/>
      <c r="F49" s="97"/>
      <c r="G49" s="107"/>
      <c r="H49" s="107"/>
      <c r="I49" s="106"/>
      <c r="K49" s="93"/>
      <c r="L49" s="93"/>
      <c r="O49" s="2"/>
      <c r="P49" s="133">
        <f>VLOOKUP($M$54,$K$46:$N$48,3,FALSE)/100</f>
        <v>0.45</v>
      </c>
      <c r="Q49" s="133">
        <f>VLOOKUP($M$54,$K$46:$N$48,4,FALSE)/100</f>
        <v>0.25</v>
      </c>
      <c r="R49" s="123"/>
      <c r="S49" s="123">
        <f t="shared" si="4"/>
        <v>0</v>
      </c>
      <c r="T49" s="132">
        <f t="shared" si="5"/>
        <v>0</v>
      </c>
      <c r="U49" s="123"/>
      <c r="X49" s="122"/>
    </row>
    <row r="50" spans="1:24" ht="18" customHeight="1" x14ac:dyDescent="0.3">
      <c r="A50" s="23"/>
      <c r="B50" s="212"/>
      <c r="C50" s="212"/>
      <c r="D50" s="212"/>
      <c r="E50" s="212"/>
      <c r="F50" s="97"/>
      <c r="G50" s="107"/>
      <c r="H50" s="107"/>
      <c r="I50" s="106"/>
      <c r="K50" s="94" t="s">
        <v>96</v>
      </c>
      <c r="L50" s="94"/>
      <c r="M50" s="121">
        <f>M51-M52</f>
        <v>0</v>
      </c>
      <c r="N50" s="121">
        <f>N51-N52</f>
        <v>0</v>
      </c>
      <c r="O50" s="2"/>
      <c r="R50" s="123"/>
      <c r="S50" s="123">
        <f t="shared" si="4"/>
        <v>0</v>
      </c>
      <c r="T50" s="132">
        <f t="shared" si="5"/>
        <v>0</v>
      </c>
      <c r="U50" s="123"/>
      <c r="X50" s="122"/>
    </row>
    <row r="51" spans="1:24" ht="18" customHeight="1" x14ac:dyDescent="0.3">
      <c r="A51" s="23"/>
      <c r="B51" s="212"/>
      <c r="C51" s="212"/>
      <c r="D51" s="212"/>
      <c r="E51" s="212"/>
      <c r="F51" s="97"/>
      <c r="G51" s="107"/>
      <c r="H51" s="107"/>
      <c r="I51" s="106"/>
      <c r="K51" s="95" t="s">
        <v>94</v>
      </c>
      <c r="L51" s="95"/>
      <c r="M51" s="96">
        <f>IF($M$59&gt;10000,10000,$M$59)</f>
        <v>0</v>
      </c>
      <c r="N51" s="96">
        <f>IF($M$59&gt;10000,$M$59-10000,0)</f>
        <v>0</v>
      </c>
      <c r="O51" s="2"/>
      <c r="R51" s="123"/>
      <c r="S51" s="123">
        <f t="shared" si="4"/>
        <v>0</v>
      </c>
      <c r="T51" s="132">
        <f t="shared" si="5"/>
        <v>0</v>
      </c>
      <c r="U51" s="123"/>
      <c r="X51" s="122"/>
    </row>
    <row r="52" spans="1:24" ht="18" customHeight="1" x14ac:dyDescent="0.3">
      <c r="A52" s="23"/>
      <c r="B52" s="212"/>
      <c r="C52" s="212"/>
      <c r="D52" s="212"/>
      <c r="E52" s="212"/>
      <c r="F52" s="97"/>
      <c r="G52" s="107"/>
      <c r="H52" s="107"/>
      <c r="I52" s="106"/>
      <c r="K52" s="95" t="s">
        <v>95</v>
      </c>
      <c r="L52" s="95"/>
      <c r="M52" s="96">
        <f>IF($M$57&gt;10000,10000,$M$57)</f>
        <v>0</v>
      </c>
      <c r="N52" s="96">
        <f>IF($M$57&gt;10000,$M$57-10000,0)</f>
        <v>0</v>
      </c>
      <c r="O52" s="2"/>
      <c r="R52" s="123"/>
      <c r="S52" s="123">
        <f t="shared" si="4"/>
        <v>0</v>
      </c>
      <c r="T52" s="132">
        <f t="shared" si="5"/>
        <v>0</v>
      </c>
      <c r="U52" s="123"/>
      <c r="X52" s="122"/>
    </row>
    <row r="53" spans="1:24" ht="18" customHeight="1" x14ac:dyDescent="0.3">
      <c r="A53" s="23"/>
      <c r="B53" s="212"/>
      <c r="C53" s="212"/>
      <c r="D53" s="212"/>
      <c r="E53" s="212"/>
      <c r="F53" s="97"/>
      <c r="G53" s="107"/>
      <c r="H53" s="107"/>
      <c r="I53" s="106"/>
      <c r="K53" s="247" t="s">
        <v>25</v>
      </c>
      <c r="L53" s="248"/>
      <c r="M53" s="248"/>
      <c r="N53" s="249"/>
      <c r="O53" s="2"/>
      <c r="R53" s="123"/>
      <c r="S53" s="123">
        <f t="shared" si="4"/>
        <v>0</v>
      </c>
      <c r="T53" s="132">
        <f t="shared" si="5"/>
        <v>0</v>
      </c>
      <c r="U53" s="123"/>
      <c r="X53" s="122"/>
    </row>
    <row r="54" spans="1:24" ht="18" customHeight="1" x14ac:dyDescent="0.35">
      <c r="A54" s="23"/>
      <c r="B54" s="212"/>
      <c r="C54" s="212"/>
      <c r="D54" s="212"/>
      <c r="E54" s="212"/>
      <c r="F54" s="97"/>
      <c r="G54" s="107"/>
      <c r="H54" s="107"/>
      <c r="I54" s="106"/>
      <c r="K54" s="201" t="s">
        <v>153</v>
      </c>
      <c r="L54" s="202"/>
      <c r="M54" s="197" t="s">
        <v>148</v>
      </c>
      <c r="N54" s="198"/>
      <c r="O54" s="2"/>
      <c r="P54" s="130"/>
      <c r="R54" s="123"/>
      <c r="S54" s="123">
        <f t="shared" si="4"/>
        <v>0</v>
      </c>
      <c r="T54" s="132">
        <f t="shared" si="5"/>
        <v>0</v>
      </c>
      <c r="U54" s="123"/>
      <c r="X54" s="122"/>
    </row>
    <row r="55" spans="1:24" ht="18" customHeight="1" x14ac:dyDescent="0.3">
      <c r="A55" s="23"/>
      <c r="B55" s="212"/>
      <c r="C55" s="212"/>
      <c r="D55" s="212"/>
      <c r="E55" s="212"/>
      <c r="F55" s="97"/>
      <c r="G55" s="107"/>
      <c r="H55" s="107"/>
      <c r="I55" s="106"/>
      <c r="K55" s="222" t="s">
        <v>152</v>
      </c>
      <c r="L55" s="223"/>
      <c r="M55" s="186"/>
      <c r="N55" s="16"/>
      <c r="O55" s="2"/>
      <c r="R55" s="123"/>
      <c r="S55" s="123">
        <f t="shared" si="4"/>
        <v>0</v>
      </c>
      <c r="T55" s="132">
        <f t="shared" si="5"/>
        <v>0</v>
      </c>
      <c r="U55" s="123"/>
      <c r="X55" s="122"/>
    </row>
    <row r="56" spans="1:24" ht="18" customHeight="1" x14ac:dyDescent="0.3">
      <c r="A56" s="23"/>
      <c r="B56" s="212"/>
      <c r="C56" s="212"/>
      <c r="D56" s="212"/>
      <c r="E56" s="212"/>
      <c r="F56" s="97"/>
      <c r="G56" s="107"/>
      <c r="H56" s="107"/>
      <c r="I56" s="106"/>
      <c r="K56" s="288" t="s">
        <v>118</v>
      </c>
      <c r="L56" s="289"/>
      <c r="N56" s="187"/>
      <c r="O56" s="2"/>
      <c r="R56" s="123"/>
      <c r="S56" s="123">
        <f t="shared" si="4"/>
        <v>0</v>
      </c>
      <c r="T56" s="132">
        <f t="shared" si="5"/>
        <v>0</v>
      </c>
      <c r="U56" s="123"/>
      <c r="X56" s="122"/>
    </row>
    <row r="57" spans="1:24" ht="18" customHeight="1" x14ac:dyDescent="0.3">
      <c r="A57" s="23"/>
      <c r="B57" s="212"/>
      <c r="C57" s="212"/>
      <c r="D57" s="212"/>
      <c r="E57" s="212"/>
      <c r="F57" s="97"/>
      <c r="G57" s="107"/>
      <c r="H57" s="107"/>
      <c r="I57" s="106"/>
      <c r="K57" s="290"/>
      <c r="L57" s="291"/>
      <c r="M57" s="99"/>
      <c r="N57" s="22" t="s">
        <v>8</v>
      </c>
      <c r="O57" s="2"/>
      <c r="R57" s="123"/>
      <c r="S57" s="123">
        <f t="shared" si="4"/>
        <v>0</v>
      </c>
      <c r="T57" s="132">
        <f t="shared" si="5"/>
        <v>0</v>
      </c>
      <c r="U57" s="123"/>
      <c r="X57" s="122"/>
    </row>
    <row r="58" spans="1:24" ht="18" customHeight="1" x14ac:dyDescent="0.35">
      <c r="A58" s="23"/>
      <c r="B58" s="212"/>
      <c r="C58" s="212"/>
      <c r="D58" s="212"/>
      <c r="E58" s="212"/>
      <c r="F58" s="97"/>
      <c r="G58" s="107"/>
      <c r="H58" s="107"/>
      <c r="I58" s="106"/>
      <c r="K58" s="201" t="s">
        <v>14</v>
      </c>
      <c r="L58" s="202"/>
      <c r="M58" s="100">
        <f>IF(International!$K$1="£",F61,0)</f>
        <v>0</v>
      </c>
      <c r="N58" s="22" t="s">
        <v>9</v>
      </c>
      <c r="O58" s="2"/>
      <c r="P58" s="130"/>
      <c r="R58" s="123"/>
      <c r="S58" s="123">
        <f t="shared" si="4"/>
        <v>0</v>
      </c>
      <c r="T58" s="132">
        <f t="shared" si="5"/>
        <v>0</v>
      </c>
      <c r="U58" s="123"/>
      <c r="X58" s="122"/>
    </row>
    <row r="59" spans="1:24" ht="18" customHeight="1" x14ac:dyDescent="0.35">
      <c r="A59" s="23"/>
      <c r="B59" s="212"/>
      <c r="C59" s="212"/>
      <c r="D59" s="212"/>
      <c r="E59" s="212"/>
      <c r="F59" s="97"/>
      <c r="G59" s="107"/>
      <c r="H59" s="107"/>
      <c r="I59" s="106"/>
      <c r="K59" s="286" t="s">
        <v>15</v>
      </c>
      <c r="L59" s="287"/>
      <c r="M59" s="100">
        <f>M57+M58</f>
        <v>0</v>
      </c>
      <c r="N59" s="22" t="s">
        <v>10</v>
      </c>
      <c r="O59" s="2"/>
      <c r="P59" s="130"/>
      <c r="R59" s="123"/>
      <c r="S59" s="123">
        <f t="shared" si="4"/>
        <v>0</v>
      </c>
      <c r="T59" s="132">
        <f t="shared" si="5"/>
        <v>0</v>
      </c>
      <c r="U59" s="123"/>
      <c r="X59" s="122"/>
    </row>
    <row r="60" spans="1:24" ht="18" customHeight="1" thickBot="1" x14ac:dyDescent="0.35">
      <c r="A60" s="23"/>
      <c r="B60" s="212"/>
      <c r="C60" s="212"/>
      <c r="D60" s="212"/>
      <c r="E60" s="212"/>
      <c r="F60" s="97"/>
      <c r="G60" s="107"/>
      <c r="H60" s="107"/>
      <c r="I60" s="106"/>
      <c r="O60" s="2"/>
      <c r="R60" s="123"/>
      <c r="S60" s="123">
        <f t="shared" si="4"/>
        <v>0</v>
      </c>
      <c r="T60" s="132">
        <f t="shared" si="5"/>
        <v>0</v>
      </c>
      <c r="U60" s="123"/>
      <c r="X60" s="122"/>
    </row>
    <row r="61" spans="1:24" ht="15.75" customHeight="1" thickBot="1" x14ac:dyDescent="0.35">
      <c r="A61" s="3"/>
      <c r="B61" s="3"/>
      <c r="C61" s="220" t="s">
        <v>7</v>
      </c>
      <c r="D61" s="221"/>
      <c r="E61" s="221"/>
      <c r="F61" s="98">
        <f>ROUND(F43+F44+F45+F46+F47+F48+F49+F50+F51+F52+F53+F54+F55+F56+F57+F58+F59+F60,0)</f>
        <v>0</v>
      </c>
      <c r="G61" s="82"/>
      <c r="H61" s="82"/>
      <c r="J61" s="92">
        <f>ROUND(M58,0)</f>
        <v>0</v>
      </c>
      <c r="K61" s="284" t="str">
        <f>"@ "&amp;VLOOKUP($M$54,$K$46:$P$48,6,FALSE)&amp;" / Mile"</f>
        <v>@ 45p / Mile</v>
      </c>
      <c r="L61" s="285"/>
      <c r="M61" s="62">
        <f>(M50*P49)+(N50*Q49)</f>
        <v>0</v>
      </c>
      <c r="Q61" s="123"/>
      <c r="R61" s="123">
        <f>SUM(S43:S60)</f>
        <v>0</v>
      </c>
      <c r="S61" s="123"/>
      <c r="T61" s="123"/>
    </row>
    <row r="62" spans="1:24" ht="15.75" customHeight="1" thickBot="1" x14ac:dyDescent="0.35">
      <c r="A62" s="4"/>
      <c r="B62" s="4"/>
      <c r="C62" s="5"/>
      <c r="D62" s="6"/>
      <c r="E62" s="25"/>
      <c r="F62" s="25"/>
      <c r="G62" s="25"/>
      <c r="H62" s="25"/>
      <c r="I62" s="25"/>
      <c r="J62" s="25"/>
      <c r="K62" s="25"/>
      <c r="L62" s="25"/>
      <c r="M62" s="25"/>
      <c r="N62" s="25"/>
      <c r="Q62" s="123"/>
      <c r="R62" s="123"/>
      <c r="S62" s="123"/>
      <c r="T62" s="123"/>
    </row>
    <row r="63" spans="1:24" ht="15.75" customHeight="1" x14ac:dyDescent="0.3">
      <c r="A63" s="3"/>
      <c r="B63" s="114"/>
      <c r="C63" s="115"/>
      <c r="D63" s="116"/>
      <c r="E63" s="117"/>
      <c r="F63" s="46"/>
      <c r="G63" s="46"/>
      <c r="H63" s="46"/>
      <c r="I63" s="46"/>
      <c r="J63" s="46"/>
      <c r="K63" s="46"/>
      <c r="L63" s="46"/>
      <c r="M63" s="46"/>
      <c r="N63" s="46"/>
      <c r="Q63" s="123"/>
      <c r="R63" s="123"/>
      <c r="S63" s="123"/>
      <c r="T63" s="123"/>
    </row>
    <row r="64" spans="1:24" ht="17.25" customHeight="1" thickBot="1" x14ac:dyDescent="0.35">
      <c r="B64" s="292" t="s">
        <v>1</v>
      </c>
      <c r="C64" s="292"/>
      <c r="D64" s="292"/>
      <c r="E64" s="292"/>
      <c r="F64" s="45"/>
      <c r="G64" s="45"/>
      <c r="H64" s="45"/>
      <c r="I64" s="45"/>
      <c r="J64" s="45"/>
      <c r="K64" s="45"/>
      <c r="L64" s="45"/>
      <c r="Q64" s="123"/>
      <c r="R64" s="123"/>
      <c r="S64" s="123"/>
      <c r="T64" s="123"/>
    </row>
    <row r="65" spans="1:23" ht="18.75" customHeight="1" x14ac:dyDescent="0.25">
      <c r="B65" s="229"/>
      <c r="C65" s="230"/>
      <c r="D65" s="230"/>
      <c r="E65" s="230"/>
      <c r="F65" s="231"/>
      <c r="G65" s="203" t="s">
        <v>459</v>
      </c>
      <c r="H65" s="204"/>
      <c r="I65" s="204"/>
      <c r="K65" s="280" t="str">
        <f>"CLAIM TOTAL  "&amp;International!$K$1</f>
        <v>CLAIM TOTAL  £</v>
      </c>
      <c r="L65" s="281"/>
      <c r="M65" s="199">
        <f>K38+M61</f>
        <v>0</v>
      </c>
      <c r="Q65" s="123"/>
      <c r="R65" s="123"/>
      <c r="S65" s="123"/>
      <c r="T65" s="123"/>
    </row>
    <row r="66" spans="1:23" ht="21.75" customHeight="1" thickBot="1" x14ac:dyDescent="0.3">
      <c r="B66" s="232"/>
      <c r="C66" s="233"/>
      <c r="D66" s="233"/>
      <c r="E66" s="233"/>
      <c r="F66" s="234"/>
      <c r="G66" s="203"/>
      <c r="H66" s="204"/>
      <c r="I66" s="204"/>
      <c r="K66" s="282"/>
      <c r="L66" s="283"/>
      <c r="M66" s="200"/>
      <c r="Q66" s="123"/>
      <c r="R66" s="123"/>
      <c r="S66" s="123"/>
      <c r="T66" s="123"/>
    </row>
    <row r="67" spans="1:23" ht="15.75" customHeight="1" x14ac:dyDescent="0.25">
      <c r="L67" s="74"/>
    </row>
    <row r="68" spans="1:23" s="12" customFormat="1" ht="15.75" customHeight="1" x14ac:dyDescent="0.35">
      <c r="B68" s="213" t="s">
        <v>87</v>
      </c>
      <c r="C68" s="213"/>
      <c r="D68" s="213"/>
      <c r="E68" s="213"/>
      <c r="F68" s="213"/>
      <c r="G68" s="213"/>
      <c r="I68" s="118"/>
      <c r="K68" s="193" t="s">
        <v>19</v>
      </c>
      <c r="L68" s="194"/>
      <c r="M68" s="194"/>
      <c r="N68" s="195"/>
      <c r="O68" s="134"/>
      <c r="P68" s="134"/>
      <c r="Q68" s="134"/>
      <c r="R68" s="134"/>
      <c r="S68" s="134"/>
      <c r="T68" s="134"/>
      <c r="U68" s="134"/>
      <c r="V68" s="134"/>
      <c r="W68" s="134"/>
    </row>
    <row r="69" spans="1:23" s="12" customFormat="1" ht="18.75" customHeight="1" x14ac:dyDescent="0.25">
      <c r="A69" s="2"/>
      <c r="B69" s="206"/>
      <c r="C69" s="207"/>
      <c r="D69" s="207"/>
      <c r="E69" s="207"/>
      <c r="F69" s="208"/>
      <c r="G69" s="203" t="s">
        <v>458</v>
      </c>
      <c r="H69" s="204"/>
      <c r="I69" s="204"/>
      <c r="J69" s="205"/>
      <c r="K69" s="33" t="s">
        <v>13</v>
      </c>
      <c r="L69" s="138"/>
      <c r="M69" s="33" t="s">
        <v>180</v>
      </c>
      <c r="N69" s="124">
        <v>43347</v>
      </c>
      <c r="O69" s="134"/>
      <c r="P69" s="134"/>
      <c r="Q69" s="134"/>
      <c r="R69" s="134"/>
      <c r="S69" s="134"/>
      <c r="T69" s="134"/>
      <c r="U69" s="134"/>
      <c r="V69" s="134"/>
      <c r="W69" s="134"/>
    </row>
    <row r="70" spans="1:23" s="12" customFormat="1" ht="22.5" customHeight="1" x14ac:dyDescent="0.3">
      <c r="A70" s="76" t="s">
        <v>88</v>
      </c>
      <c r="B70" s="209"/>
      <c r="C70" s="210"/>
      <c r="D70" s="210"/>
      <c r="E70" s="210"/>
      <c r="F70" s="211"/>
      <c r="G70" s="203"/>
      <c r="H70" s="204"/>
      <c r="I70" s="204"/>
      <c r="J70" s="205"/>
      <c r="K70" s="193" t="str">
        <f>IF(M65&gt;0,IF(C13="","Check claim date",""),"")</f>
        <v/>
      </c>
      <c r="L70" s="194"/>
      <c r="M70" s="194"/>
      <c r="N70" s="195"/>
      <c r="O70" s="134"/>
      <c r="P70" s="134"/>
      <c r="Q70" s="134"/>
      <c r="R70" s="134"/>
      <c r="S70" s="134"/>
      <c r="T70" s="134"/>
      <c r="U70" s="134"/>
      <c r="V70" s="134"/>
      <c r="W70" s="134"/>
    </row>
    <row r="71" spans="1:23" s="12" customFormat="1" ht="15.75" customHeight="1" x14ac:dyDescent="0.3">
      <c r="A71" s="76" t="s">
        <v>89</v>
      </c>
      <c r="B71" s="113"/>
      <c r="C71" s="55" t="s">
        <v>32</v>
      </c>
      <c r="D71" s="216" t="str">
        <f>IF(B71="","",VLOOKUP(TEXT(B71,0),'Name Lookup'!$A:$B,2,FALSE))</f>
        <v/>
      </c>
      <c r="E71" s="217"/>
      <c r="F71" s="218"/>
      <c r="G71" s="104"/>
      <c r="H71" s="105"/>
      <c r="K71" s="193" t="str">
        <f>IF(P38&gt;0,"Check activity coding","")</f>
        <v/>
      </c>
      <c r="L71" s="194"/>
      <c r="M71" s="194"/>
      <c r="N71" s="195"/>
      <c r="O71" s="135"/>
      <c r="P71" s="136"/>
      <c r="Q71" s="137"/>
      <c r="R71" s="134"/>
      <c r="S71" s="134"/>
      <c r="T71" s="134"/>
      <c r="U71" s="134"/>
      <c r="V71" s="134"/>
      <c r="W71" s="134"/>
    </row>
    <row r="72" spans="1:23" s="12" customFormat="1" ht="15.75" customHeight="1" x14ac:dyDescent="0.3">
      <c r="A72" s="51"/>
      <c r="B72" s="119"/>
      <c r="C72" s="219" t="str">
        <f>IF(B71="","","Remember to check receipts page as well.")</f>
        <v/>
      </c>
      <c r="D72" s="219"/>
      <c r="E72" s="219"/>
      <c r="F72" s="219"/>
      <c r="G72" s="51"/>
      <c r="H72" s="51"/>
      <c r="K72" s="193" t="str">
        <f>IF(Q38&gt;0,"Check expense type coding","")</f>
        <v/>
      </c>
      <c r="L72" s="194"/>
      <c r="M72" s="194"/>
      <c r="N72" s="195"/>
      <c r="O72" s="135"/>
      <c r="P72" s="136"/>
      <c r="Q72" s="137"/>
      <c r="R72" s="134"/>
      <c r="S72" s="134"/>
      <c r="T72" s="134"/>
      <c r="U72" s="134"/>
      <c r="V72" s="134"/>
      <c r="W72" s="134"/>
    </row>
    <row r="73" spans="1:23" s="12" customFormat="1" ht="15.75" customHeight="1" x14ac:dyDescent="0.3">
      <c r="A73" s="27"/>
      <c r="B73" s="214" t="s">
        <v>26</v>
      </c>
      <c r="C73" s="214"/>
      <c r="D73" s="214"/>
      <c r="E73" s="214"/>
      <c r="F73" s="214"/>
      <c r="K73" s="193" t="str">
        <f>IF(R38&gt;0,"Check Vol/User Inv coding","")</f>
        <v/>
      </c>
      <c r="L73" s="194"/>
      <c r="M73" s="194"/>
      <c r="N73" s="195"/>
      <c r="O73" s="134"/>
      <c r="P73" s="134"/>
      <c r="Q73" s="134"/>
      <c r="R73" s="134"/>
      <c r="S73" s="134"/>
      <c r="T73" s="134"/>
      <c r="U73" s="134"/>
      <c r="V73" s="134"/>
      <c r="W73" s="134"/>
    </row>
    <row r="74" spans="1:23" ht="13" x14ac:dyDescent="0.3">
      <c r="A74" s="28"/>
      <c r="B74" s="215" t="s">
        <v>27</v>
      </c>
      <c r="C74" s="215"/>
      <c r="D74" s="215"/>
      <c r="E74" s="215"/>
      <c r="F74" s="215"/>
      <c r="G74" s="12"/>
      <c r="H74" s="12"/>
      <c r="K74" s="193" t="str">
        <f>IF(R61&gt;0,"Check mileage coding","")</f>
        <v/>
      </c>
      <c r="L74" s="194"/>
      <c r="M74" s="194"/>
      <c r="N74" s="195"/>
    </row>
    <row r="75" spans="1:23" x14ac:dyDescent="0.25">
      <c r="A75" s="13" t="s">
        <v>20</v>
      </c>
      <c r="B75" s="12"/>
      <c r="C75" s="45"/>
      <c r="D75" s="12"/>
      <c r="E75" s="12"/>
      <c r="F75" s="12"/>
      <c r="G75" s="12"/>
      <c r="H75" s="12"/>
      <c r="M75" s="12"/>
      <c r="N75" s="12"/>
    </row>
    <row r="76" spans="1:23" x14ac:dyDescent="0.25">
      <c r="A76" s="13" t="s">
        <v>21</v>
      </c>
      <c r="B76" s="12"/>
      <c r="C76" s="12"/>
      <c r="D76" s="12"/>
      <c r="E76" s="12"/>
      <c r="F76" s="12"/>
      <c r="G76" s="12"/>
      <c r="H76" s="12"/>
      <c r="M76" s="12"/>
      <c r="N76" s="12"/>
    </row>
  </sheetData>
  <sheetProtection algorithmName="SHA-512" hashValue="uJ/3v1Wk7WzUh2BmqN4TZKIRnBKNaBpDdwqqrX2KWuygk3u2l9miDfcMtUYhrVPZ793ZT1Tryg5QZFoSo/tluQ==" saltValue="KYH1tpQRts37JHRhGDh5yw==" spinCount="100000" sheet="1" objects="1" scenarios="1"/>
  <mergeCells count="94">
    <mergeCell ref="A1:C1"/>
    <mergeCell ref="D1:L1"/>
    <mergeCell ref="K65:L66"/>
    <mergeCell ref="K61:L61"/>
    <mergeCell ref="K59:L59"/>
    <mergeCell ref="K56:L57"/>
    <mergeCell ref="B56:E56"/>
    <mergeCell ref="B57:E57"/>
    <mergeCell ref="B64:E64"/>
    <mergeCell ref="A13:B13"/>
    <mergeCell ref="A2:B2"/>
    <mergeCell ref="K53:N53"/>
    <mergeCell ref="B58:E58"/>
    <mergeCell ref="C8:E8"/>
    <mergeCell ref="A7:B7"/>
    <mergeCell ref="B25:E25"/>
    <mergeCell ref="A15:A16"/>
    <mergeCell ref="A11:F11"/>
    <mergeCell ref="C10:E10"/>
    <mergeCell ref="B55:E55"/>
    <mergeCell ref="A10:B10"/>
    <mergeCell ref="B23:E23"/>
    <mergeCell ref="B24:E24"/>
    <mergeCell ref="C13:E13"/>
    <mergeCell ref="B18:E18"/>
    <mergeCell ref="B45:E45"/>
    <mergeCell ref="B36:E36"/>
    <mergeCell ref="B42:C42"/>
    <mergeCell ref="B20:E20"/>
    <mergeCell ref="B21:E21"/>
    <mergeCell ref="B47:E47"/>
    <mergeCell ref="B52:E52"/>
    <mergeCell ref="B37:E37"/>
    <mergeCell ref="B29:E29"/>
    <mergeCell ref="B32:E32"/>
    <mergeCell ref="B53:E53"/>
    <mergeCell ref="B54:E54"/>
    <mergeCell ref="B50:E50"/>
    <mergeCell ref="B51:E51"/>
    <mergeCell ref="B43:E43"/>
    <mergeCell ref="B44:E44"/>
    <mergeCell ref="B35:E35"/>
    <mergeCell ref="C5:E5"/>
    <mergeCell ref="B30:E30"/>
    <mergeCell ref="B31:E31"/>
    <mergeCell ref="B22:E22"/>
    <mergeCell ref="B26:E26"/>
    <mergeCell ref="J8:L8"/>
    <mergeCell ref="B17:E17"/>
    <mergeCell ref="B19:E19"/>
    <mergeCell ref="B33:E33"/>
    <mergeCell ref="B34:E34"/>
    <mergeCell ref="F2:J2"/>
    <mergeCell ref="I4:L4"/>
    <mergeCell ref="C4:E4"/>
    <mergeCell ref="C6:E6"/>
    <mergeCell ref="B65:F66"/>
    <mergeCell ref="J9:L9"/>
    <mergeCell ref="I10:L10"/>
    <mergeCell ref="C7:E7"/>
    <mergeCell ref="I5:L5"/>
    <mergeCell ref="C2:E2"/>
    <mergeCell ref="K43:N43"/>
    <mergeCell ref="B15:E16"/>
    <mergeCell ref="B27:E27"/>
    <mergeCell ref="B28:E28"/>
    <mergeCell ref="A4:B4"/>
    <mergeCell ref="A8:B9"/>
    <mergeCell ref="B69:F70"/>
    <mergeCell ref="K74:N74"/>
    <mergeCell ref="B46:E46"/>
    <mergeCell ref="B49:E49"/>
    <mergeCell ref="B68:G68"/>
    <mergeCell ref="B73:F73"/>
    <mergeCell ref="B74:F74"/>
    <mergeCell ref="D71:F71"/>
    <mergeCell ref="C72:F72"/>
    <mergeCell ref="B59:E59"/>
    <mergeCell ref="C61:E61"/>
    <mergeCell ref="B60:E60"/>
    <mergeCell ref="B48:E48"/>
    <mergeCell ref="K55:L55"/>
    <mergeCell ref="K73:N73"/>
    <mergeCell ref="K71:N71"/>
    <mergeCell ref="K72:N72"/>
    <mergeCell ref="G11:N13"/>
    <mergeCell ref="K70:N70"/>
    <mergeCell ref="M54:N54"/>
    <mergeCell ref="M65:M66"/>
    <mergeCell ref="K54:L54"/>
    <mergeCell ref="K58:L58"/>
    <mergeCell ref="K68:N68"/>
    <mergeCell ref="G65:I66"/>
    <mergeCell ref="G69:J70"/>
  </mergeCells>
  <phoneticPr fontId="0" type="noConversion"/>
  <conditionalFormatting sqref="K50:N50">
    <cfRule type="expression" dxfId="7" priority="8" stopIfTrue="1">
      <formula>IF($M$59&gt;10000,TRUE,FALSE)</formula>
    </cfRule>
  </conditionalFormatting>
  <conditionalFormatting sqref="C72:F72">
    <cfRule type="expression" dxfId="6" priority="10" stopIfTrue="1">
      <formula>IF($B$71=9999,TRUE,FALSE)</formula>
    </cfRule>
  </conditionalFormatting>
  <conditionalFormatting sqref="B71:B72">
    <cfRule type="expression" dxfId="5" priority="13" stopIfTrue="1">
      <formula>IF(ISNA($G$5),TRUE,FALSE)</formula>
    </cfRule>
  </conditionalFormatting>
  <conditionalFormatting sqref="I68">
    <cfRule type="expression" dxfId="4" priority="15" stopIfTrue="1">
      <formula>IF($I$68="",IF($M$65&gt;0,IF($B$71&lt;&gt;"",TRUE,FALSE),FALSE),FALSE)</formula>
    </cfRule>
  </conditionalFormatting>
  <dataValidations count="14">
    <dataValidation type="list" allowBlank="1" showInputMessage="1" showErrorMessage="1" sqref="K2" xr:uid="{00000000-0002-0000-0100-000000000000}">
      <formula1>$O$1:$O$2</formula1>
    </dataValidation>
    <dataValidation type="custom" allowBlank="1" showInputMessage="1" showErrorMessage="1" errorTitle="Enter valid activity code" error="Please enter a valid activity code with format_x000a_&quot;X-X999&quot;" sqref="I68" xr:uid="{00000000-0002-0000-0100-000001000000}">
      <formula1>AND(LEN(I68)=6,MID(I68,2,1)="-")</formula1>
    </dataValidation>
    <dataValidation type="custom" allowBlank="1" showInputMessage="1" showErrorMessage="1" errorTitle="Enter Valid Expense type" error="Please enter a valid expense type with format &quot;X-X999-00-&quot;_x000a__x000a_For staff expense types add 4-digit payroll number e.g.&quot; X-X999-00-1234&quot;" sqref="N18:N37" xr:uid="{00000000-0002-0000-0100-000002000000}">
      <formula1>OR(AND(LEN(N18)=10,MID(N18,2,1)="-",MID(N18,7,4)="-00-"),AND(LEN(N18)=14,MID(N18,2,1)="-",MID(N18,7,4)="-00-"))</formula1>
    </dataValidation>
    <dataValidation type="whole" allowBlank="1" showInputMessage="1" showErrorMessage="1" errorTitle="Enter 2 digits" error="Please enter last two digits of sort code." sqref="L6" xr:uid="{00000000-0002-0000-0100-000003000000}">
      <formula1>0</formula1>
      <formula2>99</formula2>
    </dataValidation>
    <dataValidation type="whole" allowBlank="1" showInputMessage="1" showErrorMessage="1" errorTitle="Enter 2 digits" error="Please enter first two digits of sort code." sqref="J6" xr:uid="{00000000-0002-0000-0100-000004000000}">
      <formula1>0</formula1>
      <formula2>99</formula2>
    </dataValidation>
    <dataValidation type="whole" allowBlank="1" showInputMessage="1" showErrorMessage="1" errorTitle="Enter 2 digits" error="Please enter second two digits of sort code." sqref="K6" xr:uid="{00000000-0002-0000-0100-000005000000}">
      <formula1>0</formula1>
      <formula2>99</formula2>
    </dataValidation>
    <dataValidation type="whole" allowBlank="1" showInputMessage="1" showErrorMessage="1" errorTitle="Enter up to 8 digits" error="Please enter account number _x000a_(maximum 8 digits)" sqref="J8:L8" xr:uid="{00000000-0002-0000-0100-000006000000}">
      <formula1>0</formula1>
      <formula2>99999999</formula2>
    </dataValidation>
    <dataValidation type="list" allowBlank="1" showErrorMessage="1" errorTitle="Select vehicle" error="Please select vehicle type from the list." sqref="M54:N54" xr:uid="{00000000-0002-0000-0100-000007000000}">
      <formula1>$K$46:$K$48</formula1>
    </dataValidation>
    <dataValidation type="whole" allowBlank="1" showInputMessage="1" showErrorMessage="1" errorTitle="Invalid payroll number" error="Please enter the last four digits of your payroll number._x000a_e.g 8002" sqref="B71:B72" xr:uid="{00000000-0002-0000-0100-000008000000}">
      <formula1>1000</formula1>
      <formula2>9999</formula2>
    </dataValidation>
    <dataValidation type="list" allowBlank="1" showInputMessage="1" showErrorMessage="1" sqref="O18:O37 I43:I60" xr:uid="{00000000-0002-0000-0100-000009000000}">
      <formula1>$O$10:$O$11</formula1>
    </dataValidation>
    <dataValidation type="custom" allowBlank="1" showErrorMessage="1" errorTitle="Enter valid activity" error="Please enter a valid activity code with format_x000a_&quot;X-X999&quot;" sqref="L18:L37 G43:G60" xr:uid="{00000000-0002-0000-0100-00000A000000}">
      <formula1>AND(LEN(G18)=6,MID(G18,2,1)="-")</formula1>
    </dataValidation>
    <dataValidation type="whole" allowBlank="1" showInputMessage="1" showErrorMessage="1" errorTitle="Enter whole miles" error="Please enter whole miles only (no fractions or decimals)." sqref="F43:F60" xr:uid="{00000000-0002-0000-0100-00000B000000}">
      <formula1>0</formula1>
      <formula2>999999</formula2>
    </dataValidation>
    <dataValidation type="custom" allowBlank="1" showErrorMessage="1" errorTitle="Enter valid activity" error="Please enter a valid subcode (if required by this activity) with format_x000a_&quot;XXXX-XXXX&quot;" sqref="M18:M37" xr:uid="{00000000-0002-0000-0100-00000C000000}">
      <formula1>AND(LEN(M18)=9,MID(M18,5,1)="-")</formula1>
    </dataValidation>
    <dataValidation type="custom" allowBlank="1" showErrorMessage="1" errorTitle="Enter valid activity" error="Please enter a valid subcode (if needed for this activity) with format_x000a_&quot;XXXX-XXXX&quot;" sqref="H43:H60" xr:uid="{00000000-0002-0000-0100-00000D000000}">
      <formula1>AND(LEN(H43)=9,MID(H43,5,1)="-")</formula1>
    </dataValidation>
  </dataValidations>
  <pageMargins left="0.39370078740157483" right="0.39370078740157483" top="0.39370078740157483" bottom="0.39370078740157483" header="0.39370078740157483" footer="0.19685039370078741"/>
  <pageSetup paperSize="9" scale="79" fitToHeight="0" orientation="landscape" r:id="rId1"/>
  <headerFooter alignWithMargins="0">
    <oddFooter>&amp;RPage &amp;P of &amp;N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I643"/>
  <sheetViews>
    <sheetView zoomScaleNormal="100" zoomScaleSheetLayoutView="100" workbookViewId="0">
      <pane ySplit="2" topLeftCell="A3" activePane="bottomLeft" state="frozen"/>
      <selection pane="bottomLeft" activeCell="A4" sqref="A4:B4"/>
    </sheetView>
  </sheetViews>
  <sheetFormatPr defaultColWidth="9.1796875" defaultRowHeight="12.5" x14ac:dyDescent="0.25"/>
  <cols>
    <col min="1" max="1" width="10.54296875" style="45" customWidth="1"/>
    <col min="2" max="2" width="35.81640625" style="45" customWidth="1"/>
    <col min="3" max="3" width="25.1796875" style="45" customWidth="1"/>
    <col min="4" max="16384" width="9.1796875" style="45"/>
  </cols>
  <sheetData>
    <row r="1" spans="1:9" ht="16" thickBot="1" x14ac:dyDescent="0.4">
      <c r="A1" s="43" t="s">
        <v>31</v>
      </c>
      <c r="B1" s="44">
        <f>'Claim Form'!$C$2</f>
        <v>0</v>
      </c>
      <c r="C1" s="57"/>
      <c r="D1" s="58"/>
      <c r="F1" s="46"/>
      <c r="G1" s="46"/>
    </row>
    <row r="2" spans="1:9" ht="13.5" thickBot="1" x14ac:dyDescent="0.35">
      <c r="A2" s="47" t="s">
        <v>32</v>
      </c>
      <c r="B2" s="48" t="str">
        <f>IF(D2="","",VLOOKUP(TEXT(D2,0),'Name Lookup'!$A:$B,2,FALSE))</f>
        <v/>
      </c>
      <c r="C2" s="49" t="s">
        <v>33</v>
      </c>
      <c r="D2" s="50"/>
      <c r="F2" s="51"/>
      <c r="G2" s="51"/>
    </row>
    <row r="3" spans="1:9" x14ac:dyDescent="0.25">
      <c r="A3" s="52"/>
      <c r="B3" s="52"/>
      <c r="C3" s="52"/>
      <c r="D3" s="52"/>
      <c r="E3" s="52"/>
      <c r="F3" s="53"/>
      <c r="G3" s="53"/>
      <c r="H3" s="52"/>
      <c r="I3" s="52"/>
    </row>
    <row r="4" spans="1:9" ht="13" x14ac:dyDescent="0.3">
      <c r="A4" s="295" t="s">
        <v>34</v>
      </c>
      <c r="B4" s="295"/>
      <c r="C4" s="52"/>
      <c r="D4" s="52"/>
      <c r="E4" s="52"/>
      <c r="F4" s="53"/>
      <c r="G4" s="53"/>
      <c r="H4" s="52"/>
      <c r="I4" s="52"/>
    </row>
    <row r="5" spans="1:9" x14ac:dyDescent="0.25">
      <c r="A5" s="52"/>
      <c r="B5" s="52"/>
      <c r="C5" s="52"/>
      <c r="D5" s="52"/>
      <c r="E5" s="52"/>
      <c r="F5" s="52"/>
      <c r="G5" s="52"/>
      <c r="H5" s="52"/>
      <c r="I5" s="52"/>
    </row>
    <row r="6" spans="1:9" x14ac:dyDescent="0.25">
      <c r="A6" s="52"/>
      <c r="B6" s="52"/>
      <c r="C6" s="52"/>
      <c r="D6" s="52"/>
      <c r="E6" s="52"/>
      <c r="F6" s="52"/>
      <c r="G6" s="52"/>
      <c r="H6" s="52"/>
      <c r="I6" s="52"/>
    </row>
    <row r="7" spans="1:9" x14ac:dyDescent="0.25">
      <c r="A7" s="52"/>
      <c r="B7" s="52"/>
      <c r="C7" s="52"/>
      <c r="D7" s="52"/>
      <c r="E7" s="52"/>
      <c r="F7" s="52"/>
      <c r="G7" s="52"/>
      <c r="H7" s="52"/>
      <c r="I7" s="52"/>
    </row>
    <row r="8" spans="1:9" x14ac:dyDescent="0.25">
      <c r="A8" s="52"/>
      <c r="B8" s="52"/>
      <c r="C8" s="52"/>
      <c r="D8" s="52"/>
      <c r="E8" s="52"/>
      <c r="F8" s="52"/>
      <c r="G8" s="52"/>
      <c r="H8" s="52"/>
      <c r="I8" s="52"/>
    </row>
    <row r="9" spans="1:9" x14ac:dyDescent="0.25">
      <c r="A9" s="52"/>
      <c r="B9" s="52"/>
      <c r="C9" s="52"/>
      <c r="D9" s="52"/>
      <c r="E9" s="52"/>
      <c r="F9" s="52"/>
      <c r="G9" s="52"/>
      <c r="H9" s="52"/>
      <c r="I9" s="52"/>
    </row>
    <row r="10" spans="1:9" x14ac:dyDescent="0.25">
      <c r="A10" s="52"/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52"/>
      <c r="B11" s="52"/>
      <c r="C11" s="52"/>
      <c r="D11" s="52"/>
      <c r="E11" s="52"/>
      <c r="F11" s="52"/>
      <c r="G11" s="52"/>
      <c r="H11" s="52"/>
      <c r="I11" s="52"/>
    </row>
    <row r="12" spans="1:9" x14ac:dyDescent="0.25">
      <c r="A12" s="52"/>
      <c r="B12" s="52"/>
      <c r="C12" s="52"/>
      <c r="D12" s="52"/>
      <c r="E12" s="52"/>
      <c r="F12" s="52"/>
      <c r="G12" s="52"/>
      <c r="H12" s="52"/>
      <c r="I12" s="52"/>
    </row>
    <row r="13" spans="1:9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A14" s="52"/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/>
      <c r="B15" s="52"/>
      <c r="C15" s="52"/>
      <c r="D15" s="52"/>
      <c r="E15" s="52"/>
      <c r="F15" s="52"/>
      <c r="G15" s="52"/>
      <c r="H15" s="52"/>
      <c r="I15" s="52"/>
    </row>
    <row r="16" spans="1:9" x14ac:dyDescent="0.25">
      <c r="A16" s="52"/>
      <c r="B16" s="52"/>
      <c r="C16" s="52"/>
      <c r="D16" s="52"/>
      <c r="E16" s="52"/>
      <c r="F16" s="52"/>
      <c r="G16" s="52"/>
      <c r="H16" s="52"/>
      <c r="I16" s="52"/>
    </row>
    <row r="17" spans="1:9" x14ac:dyDescent="0.25">
      <c r="A17" s="52"/>
      <c r="B17" s="52"/>
      <c r="C17" s="52"/>
      <c r="D17" s="52"/>
      <c r="E17" s="52"/>
      <c r="F17" s="52"/>
      <c r="G17" s="52"/>
      <c r="H17" s="52"/>
      <c r="I17" s="52"/>
    </row>
    <row r="18" spans="1:9" x14ac:dyDescent="0.25">
      <c r="A18" s="52"/>
      <c r="B18" s="52"/>
      <c r="C18" s="52"/>
      <c r="D18" s="52"/>
      <c r="E18" s="52"/>
      <c r="F18" s="52"/>
      <c r="G18" s="52"/>
      <c r="H18" s="52"/>
      <c r="I18" s="52"/>
    </row>
    <row r="19" spans="1:9" x14ac:dyDescent="0.25">
      <c r="A19" s="52"/>
      <c r="B19" s="52"/>
      <c r="C19" s="52"/>
      <c r="D19" s="52"/>
      <c r="E19" s="52"/>
      <c r="F19" s="52"/>
      <c r="G19" s="52"/>
      <c r="H19" s="52"/>
      <c r="I19" s="52"/>
    </row>
    <row r="20" spans="1:9" x14ac:dyDescent="0.25">
      <c r="A20" s="52"/>
      <c r="B20" s="52"/>
      <c r="C20" s="52"/>
      <c r="D20" s="52"/>
      <c r="E20" s="52"/>
      <c r="F20" s="52"/>
      <c r="G20" s="52"/>
      <c r="H20" s="52"/>
      <c r="I20" s="52"/>
    </row>
    <row r="21" spans="1:9" x14ac:dyDescent="0.25">
      <c r="A21" s="52"/>
      <c r="B21" s="52"/>
      <c r="C21" s="52"/>
      <c r="D21" s="52"/>
      <c r="E21" s="52"/>
      <c r="F21" s="52"/>
      <c r="G21" s="52"/>
      <c r="H21" s="52"/>
      <c r="I21" s="52"/>
    </row>
    <row r="22" spans="1:9" x14ac:dyDescent="0.25">
      <c r="A22" s="52"/>
      <c r="B22" s="52"/>
      <c r="C22" s="52"/>
      <c r="D22" s="52"/>
      <c r="E22" s="52"/>
      <c r="F22" s="52"/>
      <c r="G22" s="52"/>
      <c r="H22" s="52"/>
      <c r="I22" s="52"/>
    </row>
    <row r="23" spans="1:9" x14ac:dyDescent="0.25">
      <c r="A23" s="52"/>
      <c r="B23" s="52"/>
      <c r="C23" s="52"/>
      <c r="D23" s="52"/>
      <c r="E23" s="52"/>
      <c r="F23" s="52"/>
      <c r="G23" s="52"/>
      <c r="H23" s="52"/>
      <c r="I23" s="52"/>
    </row>
    <row r="24" spans="1:9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5" spans="1:9" x14ac:dyDescent="0.25">
      <c r="A25" s="52"/>
      <c r="B25" s="52"/>
      <c r="C25" s="52"/>
      <c r="D25" s="52"/>
      <c r="E25" s="52"/>
      <c r="F25" s="52"/>
      <c r="G25" s="52"/>
      <c r="H25" s="52"/>
      <c r="I25" s="52"/>
    </row>
    <row r="26" spans="1:9" x14ac:dyDescent="0.25">
      <c r="A26" s="52"/>
      <c r="B26" s="52"/>
      <c r="C26" s="52"/>
      <c r="D26" s="52"/>
      <c r="E26" s="52"/>
      <c r="F26" s="52"/>
      <c r="G26" s="52"/>
      <c r="H26" s="52"/>
      <c r="I26" s="52"/>
    </row>
    <row r="27" spans="1:9" x14ac:dyDescent="0.25">
      <c r="A27" s="52"/>
      <c r="B27" s="52"/>
      <c r="C27" s="52"/>
      <c r="D27" s="52"/>
      <c r="E27" s="52"/>
      <c r="F27" s="52"/>
      <c r="G27" s="52"/>
      <c r="H27" s="52"/>
      <c r="I27" s="52"/>
    </row>
    <row r="28" spans="1:9" x14ac:dyDescent="0.25">
      <c r="A28" s="52"/>
      <c r="B28" s="52"/>
      <c r="C28" s="52"/>
      <c r="D28" s="52"/>
      <c r="E28" s="52"/>
      <c r="F28" s="52"/>
      <c r="G28" s="52"/>
      <c r="H28" s="52"/>
      <c r="I28" s="52"/>
    </row>
    <row r="29" spans="1:9" x14ac:dyDescent="0.25">
      <c r="A29" s="52"/>
      <c r="B29" s="52"/>
      <c r="C29" s="52"/>
      <c r="D29" s="52"/>
      <c r="E29" s="52"/>
      <c r="F29" s="52"/>
      <c r="G29" s="52"/>
      <c r="H29" s="52"/>
      <c r="I29" s="52"/>
    </row>
    <row r="30" spans="1:9" x14ac:dyDescent="0.25">
      <c r="A30" s="52"/>
      <c r="B30" s="52"/>
      <c r="C30" s="52"/>
      <c r="D30" s="52"/>
      <c r="E30" s="52"/>
      <c r="F30" s="52"/>
      <c r="G30" s="52"/>
      <c r="H30" s="52"/>
      <c r="I30" s="52"/>
    </row>
    <row r="31" spans="1:9" x14ac:dyDescent="0.25">
      <c r="A31" s="52"/>
      <c r="B31" s="52"/>
      <c r="C31" s="52"/>
      <c r="D31" s="52"/>
      <c r="E31" s="52"/>
      <c r="F31" s="52"/>
      <c r="G31" s="52"/>
      <c r="H31" s="52"/>
      <c r="I31" s="52"/>
    </row>
    <row r="32" spans="1:9" x14ac:dyDescent="0.25">
      <c r="A32" s="52"/>
      <c r="B32" s="52"/>
      <c r="C32" s="52"/>
      <c r="D32" s="52"/>
      <c r="E32" s="52"/>
      <c r="F32" s="52"/>
      <c r="G32" s="52"/>
      <c r="H32" s="52"/>
      <c r="I32" s="52"/>
    </row>
    <row r="33" spans="1:9" x14ac:dyDescent="0.25">
      <c r="A33" s="52"/>
      <c r="B33" s="52"/>
      <c r="C33" s="52"/>
      <c r="D33" s="52"/>
      <c r="E33" s="52"/>
      <c r="F33" s="52"/>
      <c r="G33" s="52"/>
      <c r="H33" s="52"/>
      <c r="I33" s="52"/>
    </row>
    <row r="34" spans="1:9" x14ac:dyDescent="0.25">
      <c r="A34" s="52"/>
      <c r="B34" s="52"/>
      <c r="C34" s="52"/>
      <c r="D34" s="52"/>
      <c r="E34" s="52"/>
      <c r="F34" s="52"/>
      <c r="G34" s="52"/>
      <c r="H34" s="52"/>
      <c r="I34" s="52"/>
    </row>
    <row r="35" spans="1:9" x14ac:dyDescent="0.25">
      <c r="A35" s="52"/>
      <c r="B35" s="52"/>
      <c r="C35" s="52"/>
      <c r="D35" s="52"/>
      <c r="E35" s="52"/>
      <c r="F35" s="52"/>
      <c r="G35" s="52"/>
      <c r="H35" s="52"/>
      <c r="I35" s="52"/>
    </row>
    <row r="36" spans="1:9" x14ac:dyDescent="0.25">
      <c r="A36" s="52"/>
      <c r="B36" s="52"/>
      <c r="C36" s="52"/>
      <c r="D36" s="52"/>
      <c r="E36" s="52"/>
      <c r="F36" s="52"/>
      <c r="G36" s="52"/>
      <c r="H36" s="52"/>
      <c r="I36" s="52"/>
    </row>
    <row r="37" spans="1:9" x14ac:dyDescent="0.25">
      <c r="A37" s="52"/>
      <c r="B37" s="52"/>
      <c r="C37" s="52"/>
      <c r="D37" s="52"/>
      <c r="E37" s="52"/>
      <c r="F37" s="52"/>
      <c r="G37" s="52"/>
      <c r="H37" s="52"/>
      <c r="I37" s="52"/>
    </row>
    <row r="38" spans="1:9" x14ac:dyDescent="0.25">
      <c r="A38" s="52"/>
      <c r="B38" s="52"/>
      <c r="C38" s="52"/>
      <c r="D38" s="52"/>
      <c r="E38" s="52"/>
      <c r="F38" s="52"/>
      <c r="G38" s="52"/>
      <c r="H38" s="52"/>
      <c r="I38" s="52"/>
    </row>
    <row r="39" spans="1:9" x14ac:dyDescent="0.25">
      <c r="A39" s="52"/>
      <c r="B39" s="52"/>
      <c r="C39" s="52"/>
      <c r="D39" s="52"/>
      <c r="E39" s="52"/>
      <c r="F39" s="52"/>
      <c r="G39" s="52"/>
      <c r="H39" s="52"/>
      <c r="I39" s="52"/>
    </row>
    <row r="40" spans="1:9" x14ac:dyDescent="0.25">
      <c r="A40" s="52"/>
      <c r="B40" s="52"/>
      <c r="C40" s="52"/>
      <c r="D40" s="52"/>
      <c r="E40" s="52"/>
      <c r="F40" s="52"/>
      <c r="G40" s="52"/>
      <c r="H40" s="52"/>
      <c r="I40" s="52"/>
    </row>
    <row r="41" spans="1:9" x14ac:dyDescent="0.25">
      <c r="A41" s="52"/>
      <c r="B41" s="52"/>
      <c r="C41" s="52"/>
      <c r="D41" s="52"/>
      <c r="E41" s="52"/>
      <c r="F41" s="52"/>
      <c r="G41" s="52"/>
      <c r="H41" s="52"/>
      <c r="I41" s="52"/>
    </row>
    <row r="42" spans="1:9" x14ac:dyDescent="0.25">
      <c r="A42" s="52"/>
      <c r="B42" s="52"/>
      <c r="C42" s="52"/>
      <c r="D42" s="52"/>
      <c r="E42" s="52"/>
      <c r="F42" s="52"/>
      <c r="G42" s="52"/>
      <c r="H42" s="52"/>
      <c r="I42" s="52"/>
    </row>
    <row r="43" spans="1:9" x14ac:dyDescent="0.25">
      <c r="A43" s="52"/>
      <c r="B43" s="52"/>
      <c r="C43" s="52"/>
      <c r="D43" s="52"/>
      <c r="E43" s="52"/>
      <c r="F43" s="52"/>
      <c r="G43" s="52"/>
      <c r="H43" s="52"/>
      <c r="I43" s="52"/>
    </row>
    <row r="44" spans="1:9" x14ac:dyDescent="0.25">
      <c r="A44" s="52"/>
      <c r="B44" s="52"/>
      <c r="C44" s="52"/>
      <c r="D44" s="52"/>
      <c r="E44" s="52"/>
      <c r="F44" s="52"/>
      <c r="G44" s="52"/>
      <c r="H44" s="52"/>
      <c r="I44" s="52"/>
    </row>
    <row r="45" spans="1:9" x14ac:dyDescent="0.25">
      <c r="A45" s="52"/>
      <c r="B45" s="52"/>
      <c r="C45" s="52"/>
      <c r="D45" s="52"/>
      <c r="E45" s="52"/>
      <c r="F45" s="52"/>
      <c r="G45" s="52"/>
      <c r="H45" s="52"/>
      <c r="I45" s="52"/>
    </row>
    <row r="46" spans="1:9" x14ac:dyDescent="0.25">
      <c r="A46" s="52"/>
      <c r="B46" s="52"/>
      <c r="C46" s="52"/>
      <c r="D46" s="52"/>
      <c r="E46" s="52"/>
      <c r="F46" s="52"/>
      <c r="G46" s="52"/>
      <c r="H46" s="52"/>
      <c r="I46" s="52"/>
    </row>
    <row r="47" spans="1:9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48" spans="1:9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x14ac:dyDescent="0.25">
      <c r="A49" s="52"/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/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/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/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3" x14ac:dyDescent="0.3">
      <c r="A68" s="295" t="s">
        <v>35</v>
      </c>
      <c r="B68" s="295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/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/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x14ac:dyDescent="0.2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x14ac:dyDescent="0.2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x14ac:dyDescent="0.2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x14ac:dyDescent="0.2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x14ac:dyDescent="0.2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x14ac:dyDescent="0.2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x14ac:dyDescent="0.2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x14ac:dyDescent="0.2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13" x14ac:dyDescent="0.3">
      <c r="A132" s="295" t="s">
        <v>36</v>
      </c>
      <c r="B132" s="295"/>
      <c r="C132" s="52"/>
      <c r="D132" s="52"/>
      <c r="E132" s="52"/>
      <c r="F132" s="52"/>
      <c r="G132" s="52"/>
      <c r="H132" s="52"/>
      <c r="I132" s="52"/>
    </row>
    <row r="133" spans="1:9" x14ac:dyDescent="0.2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x14ac:dyDescent="0.2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x14ac:dyDescent="0.2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x14ac:dyDescent="0.2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x14ac:dyDescent="0.2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x14ac:dyDescent="0.2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x14ac:dyDescent="0.2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x14ac:dyDescent="0.2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x14ac:dyDescent="0.2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x14ac:dyDescent="0.2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x14ac:dyDescent="0.2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x14ac:dyDescent="0.2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x14ac:dyDescent="0.2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x14ac:dyDescent="0.2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x14ac:dyDescent="0.2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x14ac:dyDescent="0.2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x14ac:dyDescent="0.2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x14ac:dyDescent="0.2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x14ac:dyDescent="0.2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x14ac:dyDescent="0.2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x14ac:dyDescent="0.2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x14ac:dyDescent="0.2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x14ac:dyDescent="0.2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x14ac:dyDescent="0.2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x14ac:dyDescent="0.2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x14ac:dyDescent="0.2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x14ac:dyDescent="0.2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x14ac:dyDescent="0.2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x14ac:dyDescent="0.2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x14ac:dyDescent="0.2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x14ac:dyDescent="0.2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x14ac:dyDescent="0.2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x14ac:dyDescent="0.2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x14ac:dyDescent="0.2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x14ac:dyDescent="0.2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x14ac:dyDescent="0.2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x14ac:dyDescent="0.2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x14ac:dyDescent="0.2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x14ac:dyDescent="0.2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x14ac:dyDescent="0.2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x14ac:dyDescent="0.2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x14ac:dyDescent="0.2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x14ac:dyDescent="0.2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x14ac:dyDescent="0.2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x14ac:dyDescent="0.2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x14ac:dyDescent="0.2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x14ac:dyDescent="0.2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x14ac:dyDescent="0.2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x14ac:dyDescent="0.2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x14ac:dyDescent="0.2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x14ac:dyDescent="0.2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x14ac:dyDescent="0.2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x14ac:dyDescent="0.2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x14ac:dyDescent="0.2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x14ac:dyDescent="0.2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x14ac:dyDescent="0.2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x14ac:dyDescent="0.2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x14ac:dyDescent="0.2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x14ac:dyDescent="0.2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x14ac:dyDescent="0.2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x14ac:dyDescent="0.2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x14ac:dyDescent="0.2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13" x14ac:dyDescent="0.3">
      <c r="A196" s="295" t="s">
        <v>37</v>
      </c>
      <c r="B196" s="295"/>
      <c r="C196" s="52"/>
      <c r="D196" s="52"/>
      <c r="E196" s="52"/>
      <c r="F196" s="52"/>
      <c r="G196" s="52"/>
      <c r="H196" s="52"/>
      <c r="I196" s="52"/>
    </row>
    <row r="197" spans="1:9" x14ac:dyDescent="0.2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x14ac:dyDescent="0.2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x14ac:dyDescent="0.2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x14ac:dyDescent="0.2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x14ac:dyDescent="0.2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x14ac:dyDescent="0.2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x14ac:dyDescent="0.2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x14ac:dyDescent="0.2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x14ac:dyDescent="0.2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x14ac:dyDescent="0.2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x14ac:dyDescent="0.2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x14ac:dyDescent="0.2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x14ac:dyDescent="0.2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x14ac:dyDescent="0.2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x14ac:dyDescent="0.2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x14ac:dyDescent="0.2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x14ac:dyDescent="0.2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x14ac:dyDescent="0.2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x14ac:dyDescent="0.2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x14ac:dyDescent="0.2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x14ac:dyDescent="0.2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x14ac:dyDescent="0.2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x14ac:dyDescent="0.2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x14ac:dyDescent="0.2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x14ac:dyDescent="0.2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x14ac:dyDescent="0.2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x14ac:dyDescent="0.2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x14ac:dyDescent="0.2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x14ac:dyDescent="0.2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x14ac:dyDescent="0.2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x14ac:dyDescent="0.2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x14ac:dyDescent="0.25">
      <c r="A228" s="52"/>
      <c r="B228" s="52"/>
      <c r="C228" s="52"/>
      <c r="D228" s="52"/>
      <c r="E228" s="52"/>
      <c r="F228" s="52"/>
      <c r="G228" s="52"/>
      <c r="H228" s="52"/>
      <c r="I228" s="52"/>
    </row>
    <row r="229" spans="1:9" x14ac:dyDescent="0.25">
      <c r="A229" s="52"/>
      <c r="B229" s="52"/>
      <c r="C229" s="52"/>
      <c r="D229" s="52"/>
      <c r="E229" s="52"/>
      <c r="F229" s="52"/>
      <c r="G229" s="52"/>
      <c r="H229" s="52"/>
      <c r="I229" s="52"/>
    </row>
    <row r="230" spans="1:9" x14ac:dyDescent="0.25">
      <c r="A230" s="52"/>
      <c r="B230" s="52"/>
      <c r="C230" s="52"/>
      <c r="D230" s="52"/>
      <c r="E230" s="52"/>
      <c r="F230" s="52"/>
      <c r="G230" s="52"/>
      <c r="H230" s="52"/>
      <c r="I230" s="52"/>
    </row>
    <row r="231" spans="1:9" x14ac:dyDescent="0.25">
      <c r="A231" s="52"/>
      <c r="B231" s="52"/>
      <c r="C231" s="52"/>
      <c r="D231" s="52"/>
      <c r="E231" s="52"/>
      <c r="F231" s="52"/>
      <c r="G231" s="52"/>
      <c r="H231" s="52"/>
      <c r="I231" s="52"/>
    </row>
    <row r="232" spans="1:9" x14ac:dyDescent="0.25">
      <c r="A232" s="52"/>
      <c r="B232" s="52"/>
      <c r="C232" s="52"/>
      <c r="D232" s="52"/>
      <c r="E232" s="52"/>
      <c r="F232" s="52"/>
      <c r="G232" s="52"/>
      <c r="H232" s="52"/>
      <c r="I232" s="52"/>
    </row>
    <row r="233" spans="1:9" x14ac:dyDescent="0.25">
      <c r="A233" s="52"/>
      <c r="B233" s="52"/>
      <c r="C233" s="52"/>
      <c r="D233" s="52"/>
      <c r="E233" s="52"/>
      <c r="F233" s="52"/>
      <c r="G233" s="52"/>
      <c r="H233" s="52"/>
      <c r="I233" s="52"/>
    </row>
    <row r="234" spans="1:9" x14ac:dyDescent="0.25">
      <c r="A234" s="52"/>
      <c r="B234" s="52"/>
      <c r="C234" s="52"/>
      <c r="D234" s="52"/>
      <c r="E234" s="52"/>
      <c r="F234" s="52"/>
      <c r="G234" s="52"/>
      <c r="H234" s="52"/>
      <c r="I234" s="52"/>
    </row>
    <row r="235" spans="1:9" x14ac:dyDescent="0.25">
      <c r="A235" s="52"/>
      <c r="B235" s="52"/>
      <c r="C235" s="52"/>
      <c r="D235" s="52"/>
      <c r="E235" s="52"/>
      <c r="F235" s="52"/>
      <c r="G235" s="52"/>
      <c r="H235" s="52"/>
      <c r="I235" s="52"/>
    </row>
    <row r="236" spans="1:9" x14ac:dyDescent="0.25">
      <c r="A236" s="52"/>
      <c r="B236" s="52"/>
      <c r="C236" s="52"/>
      <c r="D236" s="52"/>
      <c r="E236" s="52"/>
      <c r="F236" s="52"/>
      <c r="G236" s="52"/>
      <c r="H236" s="52"/>
      <c r="I236" s="52"/>
    </row>
    <row r="237" spans="1:9" x14ac:dyDescent="0.25">
      <c r="A237" s="52"/>
      <c r="B237" s="52"/>
      <c r="C237" s="52"/>
      <c r="D237" s="52"/>
      <c r="E237" s="52"/>
      <c r="F237" s="52"/>
      <c r="G237" s="52"/>
      <c r="H237" s="52"/>
      <c r="I237" s="52"/>
    </row>
    <row r="238" spans="1:9" x14ac:dyDescent="0.25">
      <c r="A238" s="52"/>
      <c r="B238" s="52"/>
      <c r="C238" s="52"/>
      <c r="D238" s="52"/>
      <c r="E238" s="52"/>
      <c r="F238" s="52"/>
      <c r="G238" s="52"/>
      <c r="H238" s="52"/>
      <c r="I238" s="52"/>
    </row>
    <row r="239" spans="1:9" x14ac:dyDescent="0.25">
      <c r="A239" s="52"/>
      <c r="B239" s="52"/>
      <c r="C239" s="52"/>
      <c r="D239" s="52"/>
      <c r="E239" s="52"/>
      <c r="F239" s="52"/>
      <c r="G239" s="52"/>
      <c r="H239" s="52"/>
      <c r="I239" s="52"/>
    </row>
    <row r="240" spans="1:9" x14ac:dyDescent="0.25">
      <c r="A240" s="52"/>
      <c r="B240" s="52"/>
      <c r="C240" s="52"/>
      <c r="D240" s="52"/>
      <c r="E240" s="52"/>
      <c r="F240" s="52"/>
      <c r="G240" s="52"/>
      <c r="H240" s="52"/>
      <c r="I240" s="52"/>
    </row>
    <row r="241" spans="1:9" x14ac:dyDescent="0.25">
      <c r="A241" s="52"/>
      <c r="B241" s="52"/>
      <c r="C241" s="52"/>
      <c r="D241" s="52"/>
      <c r="E241" s="52"/>
      <c r="F241" s="52"/>
      <c r="G241" s="52"/>
      <c r="H241" s="52"/>
      <c r="I241" s="52"/>
    </row>
    <row r="242" spans="1:9" x14ac:dyDescent="0.25">
      <c r="A242" s="52"/>
      <c r="B242" s="52"/>
      <c r="C242" s="52"/>
      <c r="D242" s="52"/>
      <c r="E242" s="52"/>
      <c r="F242" s="52"/>
      <c r="G242" s="52"/>
      <c r="H242" s="52"/>
      <c r="I242" s="52"/>
    </row>
    <row r="243" spans="1:9" x14ac:dyDescent="0.25">
      <c r="A243" s="52"/>
      <c r="B243" s="52"/>
      <c r="C243" s="52"/>
      <c r="D243" s="52"/>
      <c r="E243" s="52"/>
      <c r="F243" s="52"/>
      <c r="G243" s="52"/>
      <c r="H243" s="52"/>
      <c r="I243" s="52"/>
    </row>
    <row r="244" spans="1:9" x14ac:dyDescent="0.25">
      <c r="A244" s="52"/>
      <c r="B244" s="52"/>
      <c r="C244" s="52"/>
      <c r="D244" s="52"/>
      <c r="E244" s="52"/>
      <c r="F244" s="52"/>
      <c r="G244" s="52"/>
      <c r="H244" s="52"/>
      <c r="I244" s="52"/>
    </row>
    <row r="245" spans="1:9" x14ac:dyDescent="0.25">
      <c r="A245" s="52"/>
      <c r="B245" s="52"/>
      <c r="C245" s="52"/>
      <c r="D245" s="52"/>
      <c r="E245" s="52"/>
      <c r="F245" s="52"/>
      <c r="G245" s="52"/>
      <c r="H245" s="52"/>
      <c r="I245" s="52"/>
    </row>
    <row r="246" spans="1:9" x14ac:dyDescent="0.25">
      <c r="A246" s="52"/>
      <c r="B246" s="52"/>
      <c r="C246" s="52"/>
      <c r="D246" s="52"/>
      <c r="E246" s="52"/>
      <c r="F246" s="52"/>
      <c r="G246" s="52"/>
      <c r="H246" s="52"/>
      <c r="I246" s="52"/>
    </row>
    <row r="247" spans="1:9" x14ac:dyDescent="0.25">
      <c r="A247" s="52"/>
      <c r="B247" s="52"/>
      <c r="C247" s="52"/>
      <c r="D247" s="52"/>
      <c r="E247" s="52"/>
      <c r="F247" s="52"/>
      <c r="G247" s="52"/>
      <c r="H247" s="52"/>
      <c r="I247" s="52"/>
    </row>
    <row r="248" spans="1:9" x14ac:dyDescent="0.25">
      <c r="A248" s="52"/>
      <c r="B248" s="52"/>
      <c r="C248" s="52"/>
      <c r="D248" s="52"/>
      <c r="E248" s="52"/>
      <c r="F248" s="52"/>
      <c r="G248" s="52"/>
      <c r="H248" s="52"/>
      <c r="I248" s="52"/>
    </row>
    <row r="249" spans="1:9" x14ac:dyDescent="0.25">
      <c r="A249" s="52"/>
      <c r="B249" s="52"/>
      <c r="C249" s="52"/>
      <c r="D249" s="52"/>
      <c r="E249" s="52"/>
      <c r="F249" s="52"/>
      <c r="G249" s="52"/>
      <c r="H249" s="52"/>
      <c r="I249" s="52"/>
    </row>
    <row r="250" spans="1:9" x14ac:dyDescent="0.25">
      <c r="A250" s="52"/>
      <c r="B250" s="52"/>
      <c r="C250" s="52"/>
      <c r="D250" s="52"/>
      <c r="E250" s="52"/>
      <c r="F250" s="52"/>
      <c r="G250" s="52"/>
      <c r="H250" s="52"/>
      <c r="I250" s="52"/>
    </row>
    <row r="251" spans="1:9" x14ac:dyDescent="0.25">
      <c r="A251" s="52"/>
      <c r="B251" s="52"/>
      <c r="C251" s="52"/>
      <c r="D251" s="52"/>
      <c r="E251" s="52"/>
      <c r="F251" s="52"/>
      <c r="G251" s="52"/>
      <c r="H251" s="52"/>
      <c r="I251" s="52"/>
    </row>
    <row r="252" spans="1:9" x14ac:dyDescent="0.25">
      <c r="A252" s="52"/>
      <c r="B252" s="52"/>
      <c r="C252" s="52"/>
      <c r="D252" s="52"/>
      <c r="E252" s="52"/>
      <c r="F252" s="52"/>
      <c r="G252" s="52"/>
      <c r="H252" s="52"/>
      <c r="I252" s="52"/>
    </row>
    <row r="253" spans="1:9" x14ac:dyDescent="0.25">
      <c r="A253" s="52"/>
      <c r="B253" s="52"/>
      <c r="C253" s="52"/>
      <c r="D253" s="52"/>
      <c r="E253" s="52"/>
      <c r="F253" s="52"/>
      <c r="G253" s="52"/>
      <c r="H253" s="52"/>
      <c r="I253" s="52"/>
    </row>
    <row r="254" spans="1:9" x14ac:dyDescent="0.25">
      <c r="A254" s="52"/>
      <c r="B254" s="52"/>
      <c r="C254" s="52"/>
      <c r="D254" s="52"/>
      <c r="E254" s="52"/>
      <c r="F254" s="52"/>
      <c r="G254" s="52"/>
      <c r="H254" s="52"/>
      <c r="I254" s="52"/>
    </row>
    <row r="255" spans="1:9" x14ac:dyDescent="0.25">
      <c r="A255" s="52"/>
      <c r="B255" s="52"/>
      <c r="C255" s="52"/>
      <c r="D255" s="52"/>
      <c r="E255" s="52"/>
      <c r="F255" s="52"/>
      <c r="G255" s="52"/>
      <c r="H255" s="52"/>
      <c r="I255" s="52"/>
    </row>
    <row r="256" spans="1:9" x14ac:dyDescent="0.25">
      <c r="A256" s="52"/>
      <c r="B256" s="52"/>
      <c r="C256" s="52"/>
      <c r="D256" s="52"/>
      <c r="E256" s="52"/>
      <c r="F256" s="52"/>
      <c r="G256" s="52"/>
      <c r="H256" s="52"/>
      <c r="I256" s="52"/>
    </row>
    <row r="257" spans="1:9" x14ac:dyDescent="0.25">
      <c r="A257" s="52"/>
      <c r="B257" s="52"/>
      <c r="C257" s="52"/>
      <c r="D257" s="52"/>
      <c r="E257" s="52"/>
      <c r="F257" s="52"/>
      <c r="G257" s="52"/>
      <c r="H257" s="52"/>
      <c r="I257" s="52"/>
    </row>
    <row r="258" spans="1:9" x14ac:dyDescent="0.25">
      <c r="A258" s="52"/>
      <c r="B258" s="52"/>
      <c r="C258" s="52"/>
      <c r="D258" s="52"/>
      <c r="E258" s="52"/>
      <c r="F258" s="52"/>
      <c r="G258" s="52"/>
      <c r="H258" s="52"/>
      <c r="I258" s="52"/>
    </row>
    <row r="259" spans="1:9" x14ac:dyDescent="0.25">
      <c r="A259" s="52"/>
      <c r="B259" s="52"/>
      <c r="C259" s="52"/>
      <c r="D259" s="52"/>
      <c r="E259" s="52"/>
      <c r="F259" s="52"/>
      <c r="G259" s="52"/>
      <c r="H259" s="52"/>
      <c r="I259" s="52"/>
    </row>
    <row r="260" spans="1:9" ht="13" x14ac:dyDescent="0.3">
      <c r="A260" s="295" t="s">
        <v>38</v>
      </c>
      <c r="B260" s="295"/>
      <c r="C260" s="52"/>
      <c r="D260" s="52"/>
      <c r="E260" s="52"/>
      <c r="F260" s="52"/>
      <c r="G260" s="52"/>
      <c r="H260" s="52"/>
      <c r="I260" s="52"/>
    </row>
    <row r="261" spans="1:9" x14ac:dyDescent="0.25">
      <c r="A261" s="52"/>
      <c r="B261" s="52"/>
      <c r="C261" s="52"/>
      <c r="D261" s="52"/>
      <c r="E261" s="52"/>
      <c r="F261" s="52"/>
      <c r="G261" s="52"/>
      <c r="H261" s="52"/>
      <c r="I261" s="52"/>
    </row>
    <row r="262" spans="1:9" x14ac:dyDescent="0.25">
      <c r="A262" s="52"/>
      <c r="B262" s="52"/>
      <c r="C262" s="52"/>
      <c r="D262" s="52"/>
      <c r="E262" s="52"/>
      <c r="F262" s="52"/>
      <c r="G262" s="52"/>
      <c r="H262" s="52"/>
      <c r="I262" s="52"/>
    </row>
    <row r="263" spans="1:9" x14ac:dyDescent="0.25">
      <c r="A263" s="52"/>
      <c r="B263" s="52"/>
      <c r="C263" s="52"/>
      <c r="D263" s="52"/>
      <c r="E263" s="52"/>
      <c r="F263" s="52"/>
      <c r="G263" s="52"/>
      <c r="H263" s="52"/>
      <c r="I263" s="52"/>
    </row>
    <row r="264" spans="1:9" x14ac:dyDescent="0.25">
      <c r="A264" s="52"/>
      <c r="B264" s="52"/>
      <c r="C264" s="52"/>
      <c r="D264" s="52"/>
      <c r="E264" s="52"/>
      <c r="F264" s="52"/>
      <c r="G264" s="52"/>
      <c r="H264" s="52"/>
      <c r="I264" s="52"/>
    </row>
    <row r="265" spans="1:9" x14ac:dyDescent="0.25">
      <c r="A265" s="52"/>
      <c r="B265" s="52"/>
      <c r="C265" s="52"/>
      <c r="D265" s="52"/>
      <c r="E265" s="52"/>
      <c r="F265" s="52"/>
      <c r="G265" s="52"/>
      <c r="H265" s="52"/>
      <c r="I265" s="52"/>
    </row>
    <row r="266" spans="1:9" x14ac:dyDescent="0.25">
      <c r="A266" s="52"/>
      <c r="B266" s="52"/>
      <c r="C266" s="52"/>
      <c r="D266" s="52"/>
      <c r="E266" s="52"/>
      <c r="F266" s="52"/>
      <c r="G266" s="52"/>
      <c r="H266" s="52"/>
      <c r="I266" s="52"/>
    </row>
    <row r="267" spans="1:9" x14ac:dyDescent="0.25">
      <c r="A267" s="52"/>
      <c r="B267" s="52"/>
      <c r="C267" s="52"/>
      <c r="D267" s="52"/>
      <c r="E267" s="52"/>
      <c r="F267" s="52"/>
      <c r="G267" s="52"/>
      <c r="H267" s="52"/>
      <c r="I267" s="52"/>
    </row>
    <row r="268" spans="1:9" x14ac:dyDescent="0.25">
      <c r="A268" s="52"/>
      <c r="B268" s="52"/>
      <c r="C268" s="52"/>
      <c r="D268" s="52"/>
      <c r="E268" s="52"/>
      <c r="F268" s="52"/>
      <c r="G268" s="52"/>
      <c r="H268" s="52"/>
      <c r="I268" s="52"/>
    </row>
    <row r="269" spans="1:9" x14ac:dyDescent="0.25">
      <c r="A269" s="52"/>
      <c r="B269" s="52"/>
      <c r="C269" s="52"/>
      <c r="D269" s="52"/>
      <c r="E269" s="52"/>
      <c r="F269" s="52"/>
      <c r="G269" s="52"/>
      <c r="H269" s="52"/>
      <c r="I269" s="52"/>
    </row>
    <row r="270" spans="1:9" x14ac:dyDescent="0.25">
      <c r="A270" s="52"/>
      <c r="B270" s="52"/>
      <c r="C270" s="52"/>
      <c r="D270" s="52"/>
      <c r="E270" s="52"/>
      <c r="F270" s="52"/>
      <c r="G270" s="52"/>
      <c r="H270" s="52"/>
      <c r="I270" s="52"/>
    </row>
    <row r="271" spans="1:9" x14ac:dyDescent="0.25">
      <c r="A271" s="52"/>
      <c r="B271" s="52"/>
      <c r="C271" s="52"/>
      <c r="D271" s="52"/>
      <c r="E271" s="52"/>
      <c r="F271" s="52"/>
      <c r="G271" s="52"/>
      <c r="H271" s="52"/>
      <c r="I271" s="52"/>
    </row>
    <row r="272" spans="1:9" x14ac:dyDescent="0.25">
      <c r="A272" s="52"/>
      <c r="B272" s="52"/>
      <c r="C272" s="52"/>
      <c r="D272" s="52"/>
      <c r="E272" s="52"/>
      <c r="F272" s="52"/>
      <c r="G272" s="52"/>
      <c r="H272" s="52"/>
      <c r="I272" s="52"/>
    </row>
    <row r="273" spans="1:9" x14ac:dyDescent="0.25">
      <c r="A273" s="52"/>
      <c r="B273" s="52"/>
      <c r="C273" s="52"/>
      <c r="D273" s="52"/>
      <c r="E273" s="52"/>
      <c r="F273" s="52"/>
      <c r="G273" s="52"/>
      <c r="H273" s="52"/>
      <c r="I273" s="52"/>
    </row>
    <row r="274" spans="1:9" x14ac:dyDescent="0.25">
      <c r="A274" s="52"/>
      <c r="B274" s="52"/>
      <c r="C274" s="52"/>
      <c r="D274" s="52"/>
      <c r="E274" s="52"/>
      <c r="F274" s="52"/>
      <c r="G274" s="52"/>
      <c r="H274" s="52"/>
      <c r="I274" s="52"/>
    </row>
    <row r="275" spans="1:9" x14ac:dyDescent="0.25">
      <c r="A275" s="52"/>
      <c r="B275" s="52"/>
      <c r="C275" s="52"/>
      <c r="D275" s="52"/>
      <c r="E275" s="52"/>
      <c r="F275" s="52"/>
      <c r="G275" s="52"/>
      <c r="H275" s="52"/>
      <c r="I275" s="52"/>
    </row>
    <row r="276" spans="1:9" x14ac:dyDescent="0.25">
      <c r="A276" s="52"/>
      <c r="B276" s="52"/>
      <c r="C276" s="52"/>
      <c r="D276" s="52"/>
      <c r="E276" s="52"/>
      <c r="F276" s="52"/>
      <c r="G276" s="52"/>
      <c r="H276" s="52"/>
      <c r="I276" s="52"/>
    </row>
    <row r="277" spans="1:9" x14ac:dyDescent="0.25">
      <c r="A277" s="52"/>
      <c r="B277" s="52"/>
      <c r="C277" s="52"/>
      <c r="D277" s="52"/>
      <c r="E277" s="52"/>
      <c r="F277" s="52"/>
      <c r="G277" s="52"/>
      <c r="H277" s="52"/>
      <c r="I277" s="52"/>
    </row>
    <row r="278" spans="1:9" x14ac:dyDescent="0.25">
      <c r="A278" s="52"/>
      <c r="B278" s="52"/>
      <c r="C278" s="52"/>
      <c r="D278" s="52"/>
      <c r="E278" s="52"/>
      <c r="F278" s="52"/>
      <c r="G278" s="52"/>
      <c r="H278" s="52"/>
      <c r="I278" s="52"/>
    </row>
    <row r="279" spans="1:9" x14ac:dyDescent="0.25">
      <c r="A279" s="52"/>
      <c r="B279" s="52"/>
      <c r="C279" s="52"/>
      <c r="D279" s="52"/>
      <c r="E279" s="52"/>
      <c r="F279" s="52"/>
      <c r="G279" s="52"/>
      <c r="H279" s="52"/>
      <c r="I279" s="52"/>
    </row>
    <row r="280" spans="1:9" x14ac:dyDescent="0.25">
      <c r="A280" s="52"/>
      <c r="B280" s="52"/>
      <c r="C280" s="52"/>
      <c r="D280" s="52"/>
      <c r="E280" s="52"/>
      <c r="F280" s="52"/>
      <c r="G280" s="52"/>
      <c r="H280" s="52"/>
      <c r="I280" s="52"/>
    </row>
    <row r="281" spans="1:9" x14ac:dyDescent="0.25">
      <c r="A281" s="52"/>
      <c r="B281" s="52"/>
      <c r="C281" s="52"/>
      <c r="D281" s="52"/>
      <c r="E281" s="52"/>
      <c r="F281" s="52"/>
      <c r="G281" s="52"/>
      <c r="H281" s="52"/>
      <c r="I281" s="52"/>
    </row>
    <row r="282" spans="1:9" x14ac:dyDescent="0.25">
      <c r="A282" s="52"/>
      <c r="B282" s="52"/>
      <c r="C282" s="52"/>
      <c r="D282" s="52"/>
      <c r="E282" s="52"/>
      <c r="F282" s="52"/>
      <c r="G282" s="52"/>
      <c r="H282" s="52"/>
      <c r="I282" s="52"/>
    </row>
    <row r="283" spans="1:9" x14ac:dyDescent="0.25">
      <c r="A283" s="52"/>
      <c r="B283" s="52"/>
      <c r="C283" s="52"/>
      <c r="D283" s="52"/>
      <c r="E283" s="52"/>
      <c r="F283" s="52"/>
      <c r="G283" s="52"/>
      <c r="H283" s="52"/>
      <c r="I283" s="52"/>
    </row>
    <row r="284" spans="1:9" x14ac:dyDescent="0.25">
      <c r="A284" s="52"/>
      <c r="B284" s="52"/>
      <c r="C284" s="52"/>
      <c r="D284" s="52"/>
      <c r="E284" s="52"/>
      <c r="F284" s="52"/>
      <c r="G284" s="52"/>
      <c r="H284" s="52"/>
      <c r="I284" s="52"/>
    </row>
    <row r="285" spans="1:9" x14ac:dyDescent="0.25">
      <c r="A285" s="52"/>
      <c r="B285" s="52"/>
      <c r="C285" s="52"/>
      <c r="D285" s="52"/>
      <c r="E285" s="52"/>
      <c r="F285" s="52"/>
      <c r="G285" s="52"/>
      <c r="H285" s="52"/>
      <c r="I285" s="52"/>
    </row>
    <row r="286" spans="1:9" x14ac:dyDescent="0.25">
      <c r="A286" s="52"/>
      <c r="B286" s="52"/>
      <c r="C286" s="52"/>
      <c r="D286" s="52"/>
      <c r="E286" s="52"/>
      <c r="F286" s="52"/>
      <c r="G286" s="52"/>
      <c r="H286" s="52"/>
      <c r="I286" s="52"/>
    </row>
    <row r="287" spans="1:9" x14ac:dyDescent="0.25">
      <c r="A287" s="52"/>
      <c r="B287" s="52"/>
      <c r="C287" s="52"/>
      <c r="D287" s="52"/>
      <c r="E287" s="52"/>
      <c r="F287" s="52"/>
      <c r="G287" s="52"/>
      <c r="H287" s="52"/>
      <c r="I287" s="52"/>
    </row>
    <row r="288" spans="1:9" x14ac:dyDescent="0.25">
      <c r="A288" s="52"/>
      <c r="B288" s="52"/>
      <c r="C288" s="52"/>
      <c r="D288" s="52"/>
      <c r="E288" s="52"/>
      <c r="F288" s="52"/>
      <c r="G288" s="52"/>
      <c r="H288" s="52"/>
      <c r="I288" s="52"/>
    </row>
    <row r="289" spans="1:9" x14ac:dyDescent="0.25">
      <c r="A289" s="52"/>
      <c r="B289" s="52"/>
      <c r="C289" s="52"/>
      <c r="D289" s="52"/>
      <c r="E289" s="52"/>
      <c r="F289" s="52"/>
      <c r="G289" s="52"/>
      <c r="H289" s="52"/>
      <c r="I289" s="52"/>
    </row>
    <row r="290" spans="1:9" x14ac:dyDescent="0.25">
      <c r="A290" s="52"/>
      <c r="B290" s="52"/>
      <c r="C290" s="52"/>
      <c r="D290" s="52"/>
      <c r="E290" s="52"/>
      <c r="F290" s="52"/>
      <c r="G290" s="52"/>
      <c r="H290" s="52"/>
      <c r="I290" s="52"/>
    </row>
    <row r="291" spans="1:9" x14ac:dyDescent="0.25">
      <c r="A291" s="52"/>
      <c r="B291" s="52"/>
      <c r="C291" s="52"/>
      <c r="D291" s="52"/>
      <c r="E291" s="52"/>
      <c r="F291" s="52"/>
      <c r="G291" s="52"/>
      <c r="H291" s="52"/>
      <c r="I291" s="52"/>
    </row>
    <row r="292" spans="1:9" x14ac:dyDescent="0.25">
      <c r="A292" s="52"/>
      <c r="B292" s="52"/>
      <c r="C292" s="52"/>
      <c r="D292" s="52"/>
      <c r="E292" s="52"/>
      <c r="F292" s="52"/>
      <c r="G292" s="52"/>
      <c r="H292" s="52"/>
      <c r="I292" s="52"/>
    </row>
    <row r="293" spans="1:9" x14ac:dyDescent="0.25">
      <c r="A293" s="52"/>
      <c r="B293" s="52"/>
      <c r="C293" s="52"/>
      <c r="D293" s="52"/>
      <c r="E293" s="52"/>
      <c r="F293" s="52"/>
      <c r="G293" s="52"/>
      <c r="H293" s="52"/>
      <c r="I293" s="52"/>
    </row>
    <row r="294" spans="1:9" x14ac:dyDescent="0.25">
      <c r="A294" s="52"/>
      <c r="B294" s="52"/>
      <c r="C294" s="52"/>
      <c r="D294" s="52"/>
      <c r="E294" s="52"/>
      <c r="F294" s="52"/>
      <c r="G294" s="52"/>
      <c r="H294" s="52"/>
      <c r="I294" s="52"/>
    </row>
    <row r="295" spans="1:9" x14ac:dyDescent="0.25">
      <c r="A295" s="52"/>
      <c r="B295" s="52"/>
      <c r="C295" s="52"/>
      <c r="D295" s="52"/>
      <c r="E295" s="52"/>
      <c r="F295" s="52"/>
      <c r="G295" s="52"/>
      <c r="H295" s="52"/>
      <c r="I295" s="52"/>
    </row>
    <row r="296" spans="1:9" x14ac:dyDescent="0.25">
      <c r="A296" s="52"/>
      <c r="B296" s="52"/>
      <c r="C296" s="52"/>
      <c r="D296" s="52"/>
      <c r="E296" s="52"/>
      <c r="F296" s="52"/>
      <c r="G296" s="52"/>
      <c r="H296" s="52"/>
      <c r="I296" s="52"/>
    </row>
    <row r="297" spans="1:9" x14ac:dyDescent="0.25">
      <c r="A297" s="52"/>
      <c r="B297" s="52"/>
      <c r="C297" s="52"/>
      <c r="D297" s="52"/>
      <c r="E297" s="52"/>
      <c r="F297" s="52"/>
      <c r="G297" s="52"/>
      <c r="H297" s="52"/>
      <c r="I297" s="52"/>
    </row>
    <row r="298" spans="1:9" x14ac:dyDescent="0.25">
      <c r="A298" s="52"/>
      <c r="B298" s="52"/>
      <c r="C298" s="52"/>
      <c r="D298" s="52"/>
      <c r="E298" s="52"/>
      <c r="F298" s="52"/>
      <c r="G298" s="52"/>
      <c r="H298" s="52"/>
      <c r="I298" s="52"/>
    </row>
    <row r="299" spans="1:9" x14ac:dyDescent="0.25">
      <c r="A299" s="52"/>
      <c r="B299" s="52"/>
      <c r="C299" s="52"/>
      <c r="D299" s="52"/>
      <c r="E299" s="52"/>
      <c r="F299" s="52"/>
      <c r="G299" s="52"/>
      <c r="H299" s="52"/>
      <c r="I299" s="52"/>
    </row>
    <row r="300" spans="1:9" x14ac:dyDescent="0.25">
      <c r="A300" s="52"/>
      <c r="B300" s="52"/>
      <c r="C300" s="52"/>
      <c r="D300" s="52"/>
      <c r="E300" s="52"/>
      <c r="F300" s="52"/>
      <c r="G300" s="52"/>
      <c r="H300" s="52"/>
      <c r="I300" s="52"/>
    </row>
    <row r="301" spans="1:9" x14ac:dyDescent="0.25">
      <c r="A301" s="52"/>
      <c r="B301" s="52"/>
      <c r="C301" s="52"/>
      <c r="D301" s="52"/>
      <c r="E301" s="52"/>
      <c r="F301" s="52"/>
      <c r="G301" s="52"/>
      <c r="H301" s="52"/>
      <c r="I301" s="52"/>
    </row>
    <row r="302" spans="1:9" x14ac:dyDescent="0.25">
      <c r="A302" s="52"/>
      <c r="B302" s="52"/>
      <c r="C302" s="52"/>
      <c r="D302" s="52"/>
      <c r="E302" s="52"/>
      <c r="F302" s="52"/>
      <c r="G302" s="52"/>
      <c r="H302" s="52"/>
      <c r="I302" s="52"/>
    </row>
    <row r="303" spans="1:9" x14ac:dyDescent="0.25">
      <c r="A303" s="52"/>
      <c r="B303" s="52"/>
      <c r="C303" s="52"/>
      <c r="D303" s="52"/>
      <c r="E303" s="52"/>
      <c r="F303" s="52"/>
      <c r="G303" s="52"/>
      <c r="H303" s="52"/>
      <c r="I303" s="52"/>
    </row>
    <row r="304" spans="1:9" x14ac:dyDescent="0.25">
      <c r="A304" s="52"/>
      <c r="B304" s="52"/>
      <c r="C304" s="52"/>
      <c r="D304" s="52"/>
      <c r="E304" s="52"/>
      <c r="F304" s="52"/>
      <c r="G304" s="52"/>
      <c r="H304" s="52"/>
      <c r="I304" s="52"/>
    </row>
    <row r="305" spans="1:9" x14ac:dyDescent="0.25">
      <c r="A305" s="52"/>
      <c r="B305" s="52"/>
      <c r="C305" s="52"/>
      <c r="D305" s="52"/>
      <c r="E305" s="52"/>
      <c r="F305" s="52"/>
      <c r="G305" s="52"/>
      <c r="H305" s="52"/>
      <c r="I305" s="52"/>
    </row>
    <row r="306" spans="1:9" x14ac:dyDescent="0.25">
      <c r="A306" s="52"/>
      <c r="B306" s="52"/>
      <c r="C306" s="52"/>
      <c r="D306" s="52"/>
      <c r="E306" s="52"/>
      <c r="F306" s="52"/>
      <c r="G306" s="52"/>
      <c r="H306" s="52"/>
      <c r="I306" s="52"/>
    </row>
    <row r="307" spans="1:9" x14ac:dyDescent="0.25">
      <c r="A307" s="52"/>
      <c r="B307" s="52"/>
      <c r="C307" s="52"/>
      <c r="D307" s="52"/>
      <c r="E307" s="52"/>
      <c r="F307" s="52"/>
      <c r="G307" s="52"/>
      <c r="H307" s="52"/>
      <c r="I307" s="52"/>
    </row>
    <row r="308" spans="1:9" x14ac:dyDescent="0.25">
      <c r="A308" s="52"/>
      <c r="B308" s="52"/>
      <c r="C308" s="52"/>
      <c r="D308" s="52"/>
      <c r="E308" s="52"/>
      <c r="F308" s="52"/>
      <c r="G308" s="52"/>
      <c r="H308" s="52"/>
      <c r="I308" s="52"/>
    </row>
    <row r="309" spans="1:9" x14ac:dyDescent="0.25">
      <c r="A309" s="52"/>
      <c r="B309" s="52"/>
      <c r="C309" s="52"/>
      <c r="D309" s="52"/>
      <c r="E309" s="52"/>
      <c r="F309" s="52"/>
      <c r="G309" s="52"/>
      <c r="H309" s="52"/>
      <c r="I309" s="52"/>
    </row>
    <row r="310" spans="1:9" x14ac:dyDescent="0.25">
      <c r="A310" s="52"/>
      <c r="B310" s="52"/>
      <c r="C310" s="52"/>
      <c r="D310" s="52"/>
      <c r="E310" s="52"/>
      <c r="F310" s="52"/>
      <c r="G310" s="52"/>
      <c r="H310" s="52"/>
      <c r="I310" s="52"/>
    </row>
    <row r="311" spans="1:9" x14ac:dyDescent="0.25">
      <c r="A311" s="52"/>
      <c r="B311" s="52"/>
      <c r="C311" s="52"/>
      <c r="D311" s="52"/>
      <c r="E311" s="52"/>
      <c r="F311" s="52"/>
      <c r="G311" s="52"/>
      <c r="H311" s="52"/>
      <c r="I311" s="52"/>
    </row>
    <row r="312" spans="1:9" x14ac:dyDescent="0.25">
      <c r="A312" s="52"/>
      <c r="B312" s="52"/>
      <c r="C312" s="52"/>
      <c r="D312" s="52"/>
      <c r="E312" s="52"/>
      <c r="F312" s="52"/>
      <c r="G312" s="52"/>
      <c r="H312" s="52"/>
      <c r="I312" s="52"/>
    </row>
    <row r="313" spans="1:9" x14ac:dyDescent="0.25">
      <c r="A313" s="52"/>
      <c r="B313" s="52"/>
      <c r="C313" s="52"/>
      <c r="D313" s="52"/>
      <c r="E313" s="52"/>
      <c r="F313" s="52"/>
      <c r="G313" s="52"/>
      <c r="H313" s="52"/>
      <c r="I313" s="52"/>
    </row>
    <row r="314" spans="1:9" x14ac:dyDescent="0.25">
      <c r="A314" s="52"/>
      <c r="B314" s="52"/>
      <c r="C314" s="52"/>
      <c r="D314" s="52"/>
      <c r="E314" s="52"/>
      <c r="F314" s="52"/>
      <c r="G314" s="52"/>
      <c r="H314" s="52"/>
      <c r="I314" s="52"/>
    </row>
    <row r="315" spans="1:9" x14ac:dyDescent="0.25">
      <c r="A315" s="52"/>
      <c r="B315" s="52"/>
      <c r="C315" s="52"/>
      <c r="D315" s="52"/>
      <c r="E315" s="52"/>
      <c r="F315" s="52"/>
      <c r="G315" s="52"/>
      <c r="H315" s="52"/>
      <c r="I315" s="52"/>
    </row>
    <row r="316" spans="1:9" x14ac:dyDescent="0.25">
      <c r="A316" s="52"/>
      <c r="B316" s="52"/>
      <c r="C316" s="52"/>
      <c r="D316" s="52"/>
      <c r="E316" s="52"/>
      <c r="F316" s="52"/>
      <c r="G316" s="52"/>
      <c r="H316" s="52"/>
      <c r="I316" s="52"/>
    </row>
    <row r="317" spans="1:9" x14ac:dyDescent="0.25">
      <c r="A317" s="52"/>
      <c r="B317" s="52"/>
      <c r="C317" s="52"/>
      <c r="D317" s="52"/>
      <c r="E317" s="52"/>
      <c r="F317" s="52"/>
      <c r="G317" s="52"/>
      <c r="H317" s="52"/>
      <c r="I317" s="52"/>
    </row>
    <row r="318" spans="1:9" x14ac:dyDescent="0.25">
      <c r="A318" s="52"/>
      <c r="B318" s="52"/>
      <c r="C318" s="52"/>
      <c r="D318" s="52"/>
      <c r="E318" s="52"/>
      <c r="F318" s="52"/>
      <c r="G318" s="52"/>
      <c r="H318" s="52"/>
      <c r="I318" s="52"/>
    </row>
    <row r="319" spans="1:9" x14ac:dyDescent="0.25">
      <c r="A319" s="52"/>
      <c r="B319" s="52"/>
      <c r="C319" s="52"/>
      <c r="D319" s="52"/>
      <c r="E319" s="52"/>
      <c r="F319" s="52"/>
      <c r="G319" s="52"/>
      <c r="H319" s="52"/>
      <c r="I319" s="52"/>
    </row>
    <row r="320" spans="1:9" x14ac:dyDescent="0.25">
      <c r="A320" s="52"/>
      <c r="B320" s="52"/>
      <c r="C320" s="52"/>
      <c r="D320" s="52"/>
      <c r="E320" s="52"/>
      <c r="F320" s="52"/>
      <c r="G320" s="52"/>
      <c r="H320" s="52"/>
      <c r="I320" s="52"/>
    </row>
    <row r="321" spans="1:9" x14ac:dyDescent="0.25">
      <c r="A321" s="52"/>
      <c r="B321" s="52"/>
      <c r="C321" s="52"/>
      <c r="D321" s="52"/>
      <c r="E321" s="52"/>
      <c r="F321" s="52"/>
      <c r="G321" s="52"/>
      <c r="H321" s="52"/>
      <c r="I321" s="52"/>
    </row>
    <row r="322" spans="1:9" x14ac:dyDescent="0.25">
      <c r="A322" s="52"/>
      <c r="B322" s="52"/>
      <c r="C322" s="52"/>
      <c r="D322" s="52"/>
      <c r="E322" s="52"/>
      <c r="F322" s="52"/>
      <c r="G322" s="52"/>
      <c r="H322" s="52"/>
      <c r="I322" s="52"/>
    </row>
    <row r="323" spans="1:9" x14ac:dyDescent="0.25">
      <c r="A323" s="52"/>
      <c r="B323" s="52"/>
      <c r="C323" s="52"/>
      <c r="D323" s="52"/>
      <c r="E323" s="52"/>
      <c r="F323" s="52"/>
      <c r="G323" s="52"/>
      <c r="H323" s="52"/>
      <c r="I323" s="52"/>
    </row>
    <row r="324" spans="1:9" ht="13" x14ac:dyDescent="0.3">
      <c r="A324" s="295" t="s">
        <v>39</v>
      </c>
      <c r="B324" s="295"/>
      <c r="C324" s="52"/>
      <c r="D324" s="52"/>
      <c r="E324" s="52"/>
      <c r="F324" s="52"/>
      <c r="G324" s="52"/>
      <c r="H324" s="52"/>
      <c r="I324" s="52"/>
    </row>
    <row r="325" spans="1:9" x14ac:dyDescent="0.25">
      <c r="A325" s="52"/>
      <c r="B325" s="52"/>
      <c r="C325" s="52"/>
      <c r="D325" s="52"/>
      <c r="E325" s="52"/>
      <c r="F325" s="52"/>
      <c r="G325" s="52"/>
      <c r="H325" s="52"/>
      <c r="I325" s="52"/>
    </row>
    <row r="326" spans="1:9" x14ac:dyDescent="0.25">
      <c r="A326" s="52"/>
      <c r="B326" s="52"/>
      <c r="C326" s="52"/>
      <c r="D326" s="52"/>
      <c r="E326" s="52"/>
      <c r="F326" s="52"/>
      <c r="G326" s="52"/>
      <c r="H326" s="52"/>
      <c r="I326" s="52"/>
    </row>
    <row r="327" spans="1:9" x14ac:dyDescent="0.25">
      <c r="A327" s="52"/>
      <c r="B327" s="52"/>
      <c r="C327" s="52"/>
      <c r="D327" s="52"/>
      <c r="E327" s="52"/>
      <c r="F327" s="52"/>
      <c r="G327" s="52"/>
      <c r="H327" s="52"/>
      <c r="I327" s="52"/>
    </row>
    <row r="328" spans="1:9" x14ac:dyDescent="0.25">
      <c r="A328" s="52"/>
      <c r="B328" s="52"/>
      <c r="C328" s="52"/>
      <c r="D328" s="52"/>
      <c r="E328" s="52"/>
      <c r="F328" s="52"/>
      <c r="G328" s="52"/>
      <c r="H328" s="52"/>
      <c r="I328" s="52"/>
    </row>
    <row r="329" spans="1:9" x14ac:dyDescent="0.25">
      <c r="A329" s="52"/>
      <c r="B329" s="52"/>
      <c r="C329" s="52"/>
      <c r="D329" s="52"/>
      <c r="E329" s="52"/>
      <c r="F329" s="52"/>
      <c r="G329" s="52"/>
      <c r="H329" s="52"/>
      <c r="I329" s="52"/>
    </row>
    <row r="330" spans="1:9" x14ac:dyDescent="0.25">
      <c r="A330" s="52"/>
      <c r="B330" s="52"/>
      <c r="C330" s="52"/>
      <c r="D330" s="52"/>
      <c r="E330" s="52"/>
      <c r="F330" s="52"/>
      <c r="G330" s="52"/>
      <c r="H330" s="52"/>
      <c r="I330" s="52"/>
    </row>
    <row r="331" spans="1:9" x14ac:dyDescent="0.25">
      <c r="A331" s="52"/>
      <c r="B331" s="52"/>
      <c r="C331" s="52"/>
      <c r="D331" s="52"/>
      <c r="E331" s="52"/>
      <c r="F331" s="52"/>
      <c r="G331" s="52"/>
      <c r="H331" s="52"/>
      <c r="I331" s="52"/>
    </row>
    <row r="332" spans="1:9" x14ac:dyDescent="0.25">
      <c r="A332" s="52"/>
      <c r="B332" s="52"/>
      <c r="C332" s="52"/>
      <c r="D332" s="52"/>
      <c r="E332" s="52"/>
      <c r="F332" s="52"/>
      <c r="G332" s="52"/>
      <c r="H332" s="52"/>
      <c r="I332" s="52"/>
    </row>
    <row r="333" spans="1:9" x14ac:dyDescent="0.25">
      <c r="A333" s="52"/>
      <c r="B333" s="52"/>
      <c r="C333" s="52"/>
      <c r="D333" s="52"/>
      <c r="E333" s="52"/>
      <c r="F333" s="52"/>
      <c r="G333" s="52"/>
      <c r="H333" s="52"/>
      <c r="I333" s="52"/>
    </row>
    <row r="334" spans="1:9" x14ac:dyDescent="0.25">
      <c r="A334" s="52"/>
      <c r="B334" s="52"/>
      <c r="C334" s="52"/>
      <c r="D334" s="52"/>
      <c r="E334" s="52"/>
      <c r="F334" s="52"/>
      <c r="G334" s="52"/>
      <c r="H334" s="52"/>
      <c r="I334" s="52"/>
    </row>
    <row r="335" spans="1:9" x14ac:dyDescent="0.25">
      <c r="A335" s="52"/>
      <c r="B335" s="52"/>
      <c r="C335" s="52"/>
      <c r="D335" s="52"/>
      <c r="E335" s="52"/>
      <c r="F335" s="52"/>
      <c r="G335" s="52"/>
      <c r="H335" s="52"/>
      <c r="I335" s="52"/>
    </row>
    <row r="336" spans="1:9" x14ac:dyDescent="0.25">
      <c r="A336" s="52"/>
      <c r="B336" s="52"/>
      <c r="C336" s="52"/>
      <c r="D336" s="52"/>
      <c r="E336" s="52"/>
      <c r="F336" s="52"/>
      <c r="G336" s="52"/>
      <c r="H336" s="52"/>
      <c r="I336" s="52"/>
    </row>
    <row r="337" spans="1:9" x14ac:dyDescent="0.25">
      <c r="A337" s="52"/>
      <c r="B337" s="52"/>
      <c r="C337" s="52"/>
      <c r="D337" s="52"/>
      <c r="E337" s="52"/>
      <c r="F337" s="52"/>
      <c r="G337" s="52"/>
      <c r="H337" s="52"/>
      <c r="I337" s="52"/>
    </row>
    <row r="338" spans="1:9" x14ac:dyDescent="0.25">
      <c r="A338" s="52"/>
      <c r="B338" s="52"/>
      <c r="C338" s="52"/>
      <c r="D338" s="52"/>
      <c r="E338" s="52"/>
      <c r="F338" s="52"/>
      <c r="G338" s="52"/>
      <c r="H338" s="52"/>
      <c r="I338" s="52"/>
    </row>
    <row r="339" spans="1:9" x14ac:dyDescent="0.25">
      <c r="A339" s="52"/>
      <c r="B339" s="52"/>
      <c r="C339" s="52"/>
      <c r="D339" s="52"/>
      <c r="E339" s="52"/>
      <c r="F339" s="52"/>
      <c r="G339" s="52"/>
      <c r="H339" s="52"/>
      <c r="I339" s="52"/>
    </row>
    <row r="340" spans="1:9" x14ac:dyDescent="0.25">
      <c r="A340" s="52"/>
      <c r="B340" s="52"/>
      <c r="C340" s="52"/>
      <c r="D340" s="52"/>
      <c r="E340" s="52"/>
      <c r="F340" s="52"/>
      <c r="G340" s="52"/>
      <c r="H340" s="52"/>
      <c r="I340" s="52"/>
    </row>
    <row r="341" spans="1:9" x14ac:dyDescent="0.25">
      <c r="A341" s="52"/>
      <c r="B341" s="52"/>
      <c r="C341" s="52"/>
      <c r="D341" s="52"/>
      <c r="E341" s="52"/>
      <c r="F341" s="52"/>
      <c r="G341" s="52"/>
      <c r="H341" s="52"/>
      <c r="I341" s="52"/>
    </row>
    <row r="342" spans="1:9" x14ac:dyDescent="0.25">
      <c r="A342" s="52"/>
      <c r="B342" s="52"/>
      <c r="C342" s="52"/>
      <c r="D342" s="52"/>
      <c r="E342" s="52"/>
      <c r="F342" s="52"/>
      <c r="G342" s="52"/>
      <c r="H342" s="52"/>
      <c r="I342" s="52"/>
    </row>
    <row r="343" spans="1:9" x14ac:dyDescent="0.25">
      <c r="A343" s="52"/>
      <c r="B343" s="52"/>
      <c r="C343" s="52"/>
      <c r="D343" s="52"/>
      <c r="E343" s="52"/>
      <c r="F343" s="52"/>
      <c r="G343" s="52"/>
      <c r="H343" s="52"/>
      <c r="I343" s="52"/>
    </row>
    <row r="344" spans="1:9" x14ac:dyDescent="0.25">
      <c r="A344" s="52"/>
      <c r="B344" s="52"/>
      <c r="C344" s="52"/>
      <c r="D344" s="52"/>
      <c r="E344" s="52"/>
      <c r="F344" s="52"/>
      <c r="G344" s="52"/>
      <c r="H344" s="52"/>
      <c r="I344" s="52"/>
    </row>
    <row r="345" spans="1:9" x14ac:dyDescent="0.25">
      <c r="A345" s="52"/>
      <c r="B345" s="52"/>
      <c r="C345" s="52"/>
      <c r="D345" s="52"/>
      <c r="E345" s="52"/>
      <c r="F345" s="52"/>
      <c r="G345" s="52"/>
      <c r="H345" s="52"/>
      <c r="I345" s="52"/>
    </row>
    <row r="346" spans="1:9" x14ac:dyDescent="0.25">
      <c r="A346" s="52"/>
      <c r="B346" s="52"/>
      <c r="C346" s="52"/>
      <c r="D346" s="52"/>
      <c r="E346" s="52"/>
      <c r="F346" s="52"/>
      <c r="G346" s="52"/>
      <c r="H346" s="52"/>
      <c r="I346" s="52"/>
    </row>
    <row r="347" spans="1:9" x14ac:dyDescent="0.25">
      <c r="A347" s="52"/>
      <c r="B347" s="52"/>
      <c r="C347" s="52"/>
      <c r="D347" s="52"/>
      <c r="E347" s="52"/>
      <c r="F347" s="52"/>
      <c r="G347" s="52"/>
      <c r="H347" s="52"/>
      <c r="I347" s="52"/>
    </row>
    <row r="348" spans="1:9" x14ac:dyDescent="0.25">
      <c r="A348" s="52"/>
      <c r="B348" s="52"/>
      <c r="C348" s="52"/>
      <c r="D348" s="52"/>
      <c r="E348" s="52"/>
      <c r="F348" s="52"/>
      <c r="G348" s="52"/>
      <c r="H348" s="52"/>
      <c r="I348" s="52"/>
    </row>
    <row r="349" spans="1:9" x14ac:dyDescent="0.25">
      <c r="A349" s="52"/>
      <c r="B349" s="52"/>
      <c r="C349" s="52"/>
      <c r="D349" s="52"/>
      <c r="E349" s="52"/>
      <c r="F349" s="52"/>
      <c r="G349" s="52"/>
      <c r="H349" s="52"/>
      <c r="I349" s="52"/>
    </row>
    <row r="350" spans="1:9" x14ac:dyDescent="0.25">
      <c r="A350" s="52"/>
      <c r="B350" s="52"/>
      <c r="C350" s="52"/>
      <c r="D350" s="52"/>
      <c r="E350" s="52"/>
      <c r="F350" s="52"/>
      <c r="G350" s="52"/>
      <c r="H350" s="52"/>
      <c r="I350" s="52"/>
    </row>
    <row r="351" spans="1:9" x14ac:dyDescent="0.25">
      <c r="A351" s="52"/>
      <c r="B351" s="52"/>
      <c r="C351" s="52"/>
      <c r="D351" s="52"/>
      <c r="E351" s="52"/>
      <c r="F351" s="52"/>
      <c r="G351" s="52"/>
      <c r="H351" s="52"/>
      <c r="I351" s="52"/>
    </row>
    <row r="352" spans="1:9" x14ac:dyDescent="0.25">
      <c r="A352" s="52"/>
      <c r="B352" s="52"/>
      <c r="C352" s="52"/>
      <c r="D352" s="52"/>
      <c r="E352" s="52"/>
      <c r="F352" s="52"/>
      <c r="G352" s="52"/>
      <c r="H352" s="52"/>
      <c r="I352" s="52"/>
    </row>
    <row r="353" spans="1:9" x14ac:dyDescent="0.25">
      <c r="A353" s="52"/>
      <c r="B353" s="52"/>
      <c r="C353" s="52"/>
      <c r="D353" s="52"/>
      <c r="E353" s="52"/>
      <c r="F353" s="52"/>
      <c r="G353" s="52"/>
      <c r="H353" s="52"/>
      <c r="I353" s="52"/>
    </row>
    <row r="354" spans="1:9" x14ac:dyDescent="0.25">
      <c r="A354" s="52"/>
      <c r="B354" s="52"/>
      <c r="C354" s="52"/>
      <c r="D354" s="52"/>
      <c r="E354" s="52"/>
      <c r="F354" s="52"/>
      <c r="G354" s="52"/>
      <c r="H354" s="52"/>
      <c r="I354" s="52"/>
    </row>
    <row r="355" spans="1:9" x14ac:dyDescent="0.25">
      <c r="A355" s="52"/>
      <c r="B355" s="52"/>
      <c r="C355" s="52"/>
      <c r="D355" s="52"/>
      <c r="E355" s="52"/>
      <c r="F355" s="52"/>
      <c r="G355" s="52"/>
      <c r="H355" s="52"/>
      <c r="I355" s="52"/>
    </row>
    <row r="356" spans="1:9" x14ac:dyDescent="0.25">
      <c r="A356" s="52"/>
      <c r="B356" s="52"/>
      <c r="C356" s="52"/>
      <c r="D356" s="52"/>
      <c r="E356" s="52"/>
      <c r="F356" s="52"/>
      <c r="G356" s="52"/>
      <c r="H356" s="52"/>
      <c r="I356" s="52"/>
    </row>
    <row r="357" spans="1:9" x14ac:dyDescent="0.25">
      <c r="A357" s="52"/>
      <c r="B357" s="52"/>
      <c r="C357" s="52"/>
      <c r="D357" s="52"/>
      <c r="E357" s="52"/>
      <c r="F357" s="52"/>
      <c r="G357" s="52"/>
      <c r="H357" s="52"/>
      <c r="I357" s="52"/>
    </row>
    <row r="358" spans="1:9" x14ac:dyDescent="0.25">
      <c r="A358" s="52"/>
      <c r="B358" s="52"/>
      <c r="C358" s="52"/>
      <c r="D358" s="52"/>
      <c r="E358" s="52"/>
      <c r="F358" s="52"/>
      <c r="G358" s="52"/>
      <c r="H358" s="52"/>
      <c r="I358" s="52"/>
    </row>
    <row r="359" spans="1:9" x14ac:dyDescent="0.25">
      <c r="A359" s="52"/>
      <c r="B359" s="52"/>
      <c r="C359" s="52"/>
      <c r="D359" s="52"/>
      <c r="E359" s="52"/>
      <c r="F359" s="52"/>
      <c r="G359" s="52"/>
      <c r="H359" s="52"/>
      <c r="I359" s="52"/>
    </row>
    <row r="360" spans="1:9" x14ac:dyDescent="0.25">
      <c r="A360" s="52"/>
      <c r="B360" s="52"/>
      <c r="C360" s="52"/>
      <c r="D360" s="52"/>
      <c r="E360" s="52"/>
      <c r="F360" s="52"/>
      <c r="G360" s="52"/>
      <c r="H360" s="52"/>
      <c r="I360" s="52"/>
    </row>
    <row r="361" spans="1:9" x14ac:dyDescent="0.25">
      <c r="A361" s="52"/>
      <c r="B361" s="52"/>
      <c r="C361" s="52"/>
      <c r="D361" s="52"/>
      <c r="E361" s="52"/>
      <c r="F361" s="52"/>
      <c r="G361" s="52"/>
      <c r="H361" s="52"/>
      <c r="I361" s="52"/>
    </row>
    <row r="362" spans="1:9" x14ac:dyDescent="0.25">
      <c r="A362" s="52"/>
      <c r="B362" s="52"/>
      <c r="C362" s="52"/>
      <c r="D362" s="52"/>
      <c r="E362" s="52"/>
      <c r="F362" s="52"/>
      <c r="G362" s="52"/>
      <c r="H362" s="52"/>
      <c r="I362" s="52"/>
    </row>
    <row r="363" spans="1:9" x14ac:dyDescent="0.25">
      <c r="A363" s="52"/>
      <c r="B363" s="52"/>
      <c r="C363" s="52"/>
      <c r="D363" s="52"/>
      <c r="E363" s="52"/>
      <c r="F363" s="52"/>
      <c r="G363" s="52"/>
      <c r="H363" s="52"/>
      <c r="I363" s="52"/>
    </row>
    <row r="364" spans="1:9" x14ac:dyDescent="0.25">
      <c r="A364" s="52"/>
      <c r="B364" s="52"/>
      <c r="C364" s="52"/>
      <c r="D364" s="52"/>
      <c r="E364" s="52"/>
      <c r="F364" s="52"/>
      <c r="G364" s="52"/>
      <c r="H364" s="52"/>
      <c r="I364" s="52"/>
    </row>
    <row r="365" spans="1:9" x14ac:dyDescent="0.25">
      <c r="A365" s="52"/>
      <c r="B365" s="52"/>
      <c r="C365" s="52"/>
      <c r="D365" s="52"/>
      <c r="E365" s="52"/>
      <c r="F365" s="52"/>
      <c r="G365" s="52"/>
      <c r="H365" s="52"/>
      <c r="I365" s="52"/>
    </row>
    <row r="366" spans="1:9" x14ac:dyDescent="0.25">
      <c r="A366" s="52"/>
      <c r="B366" s="52"/>
      <c r="C366" s="52"/>
      <c r="D366" s="52"/>
      <c r="E366" s="52"/>
      <c r="F366" s="52"/>
      <c r="G366" s="52"/>
      <c r="H366" s="52"/>
      <c r="I366" s="52"/>
    </row>
    <row r="367" spans="1:9" x14ac:dyDescent="0.25">
      <c r="A367" s="52"/>
      <c r="B367" s="52"/>
      <c r="C367" s="52"/>
      <c r="D367" s="52"/>
      <c r="E367" s="52"/>
      <c r="F367" s="52"/>
      <c r="G367" s="52"/>
      <c r="H367" s="52"/>
      <c r="I367" s="52"/>
    </row>
    <row r="368" spans="1:9" x14ac:dyDescent="0.25">
      <c r="A368" s="52"/>
      <c r="B368" s="52"/>
      <c r="C368" s="52"/>
      <c r="D368" s="52"/>
      <c r="E368" s="52"/>
      <c r="F368" s="52"/>
      <c r="G368" s="52"/>
      <c r="H368" s="52"/>
      <c r="I368" s="52"/>
    </row>
    <row r="369" spans="1:9" x14ac:dyDescent="0.25">
      <c r="A369" s="52"/>
      <c r="B369" s="52"/>
      <c r="C369" s="52"/>
      <c r="D369" s="52"/>
      <c r="E369" s="52"/>
      <c r="F369" s="52"/>
      <c r="G369" s="52"/>
      <c r="H369" s="52"/>
      <c r="I369" s="52"/>
    </row>
    <row r="370" spans="1:9" x14ac:dyDescent="0.25">
      <c r="A370" s="52"/>
      <c r="B370" s="52"/>
      <c r="C370" s="52"/>
      <c r="D370" s="52"/>
      <c r="E370" s="52"/>
      <c r="F370" s="52"/>
      <c r="G370" s="52"/>
      <c r="H370" s="52"/>
      <c r="I370" s="52"/>
    </row>
    <row r="371" spans="1:9" x14ac:dyDescent="0.25">
      <c r="A371" s="52"/>
      <c r="B371" s="52"/>
      <c r="C371" s="52"/>
      <c r="D371" s="52"/>
      <c r="E371" s="52"/>
      <c r="F371" s="52"/>
      <c r="G371" s="52"/>
      <c r="H371" s="52"/>
      <c r="I371" s="52"/>
    </row>
    <row r="372" spans="1:9" x14ac:dyDescent="0.25">
      <c r="A372" s="52"/>
      <c r="B372" s="52"/>
      <c r="C372" s="52"/>
      <c r="D372" s="52"/>
      <c r="E372" s="52"/>
      <c r="F372" s="52"/>
      <c r="G372" s="52"/>
      <c r="H372" s="52"/>
      <c r="I372" s="52"/>
    </row>
    <row r="373" spans="1:9" x14ac:dyDescent="0.25">
      <c r="A373" s="52"/>
      <c r="B373" s="52"/>
      <c r="C373" s="52"/>
      <c r="D373" s="52"/>
      <c r="E373" s="52"/>
      <c r="F373" s="52"/>
      <c r="G373" s="52"/>
      <c r="H373" s="52"/>
      <c r="I373" s="52"/>
    </row>
    <row r="374" spans="1:9" x14ac:dyDescent="0.25">
      <c r="A374" s="52"/>
      <c r="B374" s="52"/>
      <c r="C374" s="52"/>
      <c r="D374" s="52"/>
      <c r="E374" s="52"/>
      <c r="F374" s="52"/>
      <c r="G374" s="52"/>
      <c r="H374" s="52"/>
      <c r="I374" s="52"/>
    </row>
    <row r="375" spans="1:9" x14ac:dyDescent="0.25">
      <c r="A375" s="52"/>
      <c r="B375" s="52"/>
      <c r="C375" s="52"/>
      <c r="D375" s="52"/>
      <c r="E375" s="52"/>
      <c r="F375" s="52"/>
      <c r="G375" s="52"/>
      <c r="H375" s="52"/>
      <c r="I375" s="52"/>
    </row>
    <row r="376" spans="1:9" x14ac:dyDescent="0.25">
      <c r="A376" s="52"/>
      <c r="B376" s="52"/>
      <c r="C376" s="52"/>
      <c r="D376" s="52"/>
      <c r="E376" s="52"/>
      <c r="F376" s="52"/>
      <c r="G376" s="52"/>
      <c r="H376" s="52"/>
      <c r="I376" s="52"/>
    </row>
    <row r="377" spans="1:9" x14ac:dyDescent="0.25">
      <c r="A377" s="52"/>
      <c r="B377" s="52"/>
      <c r="C377" s="52"/>
      <c r="D377" s="52"/>
      <c r="E377" s="52"/>
      <c r="F377" s="52"/>
      <c r="G377" s="52"/>
      <c r="H377" s="52"/>
      <c r="I377" s="52"/>
    </row>
    <row r="378" spans="1:9" x14ac:dyDescent="0.25">
      <c r="A378" s="52"/>
      <c r="B378" s="52"/>
      <c r="C378" s="52"/>
      <c r="D378" s="52"/>
      <c r="E378" s="52"/>
      <c r="F378" s="52"/>
      <c r="G378" s="52"/>
      <c r="H378" s="52"/>
      <c r="I378" s="52"/>
    </row>
    <row r="379" spans="1:9" x14ac:dyDescent="0.25">
      <c r="A379" s="52"/>
      <c r="B379" s="52"/>
      <c r="C379" s="52"/>
      <c r="D379" s="52"/>
      <c r="E379" s="52"/>
      <c r="F379" s="52"/>
      <c r="G379" s="52"/>
      <c r="H379" s="52"/>
      <c r="I379" s="52"/>
    </row>
    <row r="380" spans="1:9" x14ac:dyDescent="0.25">
      <c r="A380" s="52"/>
      <c r="B380" s="52"/>
      <c r="C380" s="52"/>
      <c r="D380" s="52"/>
      <c r="E380" s="52"/>
      <c r="F380" s="52"/>
      <c r="G380" s="52"/>
      <c r="H380" s="52"/>
      <c r="I380" s="52"/>
    </row>
    <row r="381" spans="1:9" x14ac:dyDescent="0.25">
      <c r="A381" s="52"/>
      <c r="B381" s="52"/>
      <c r="C381" s="52"/>
      <c r="D381" s="52"/>
      <c r="E381" s="52"/>
      <c r="F381" s="52"/>
      <c r="G381" s="52"/>
      <c r="H381" s="52"/>
      <c r="I381" s="52"/>
    </row>
    <row r="382" spans="1:9" x14ac:dyDescent="0.25">
      <c r="A382" s="52"/>
      <c r="B382" s="52"/>
      <c r="C382" s="52"/>
      <c r="D382" s="52"/>
      <c r="E382" s="52"/>
      <c r="F382" s="52"/>
      <c r="G382" s="52"/>
      <c r="H382" s="52"/>
      <c r="I382" s="52"/>
    </row>
    <row r="383" spans="1:9" x14ac:dyDescent="0.25">
      <c r="A383" s="52"/>
      <c r="B383" s="52"/>
      <c r="C383" s="52"/>
      <c r="D383" s="52"/>
      <c r="E383" s="52"/>
      <c r="F383" s="52"/>
      <c r="G383" s="52"/>
      <c r="H383" s="52"/>
      <c r="I383" s="52"/>
    </row>
    <row r="384" spans="1:9" x14ac:dyDescent="0.25">
      <c r="A384" s="52"/>
      <c r="B384" s="52"/>
      <c r="C384" s="52"/>
      <c r="D384" s="52"/>
      <c r="E384" s="52"/>
      <c r="F384" s="52"/>
      <c r="G384" s="52"/>
      <c r="H384" s="52"/>
      <c r="I384" s="52"/>
    </row>
    <row r="385" spans="1:9" x14ac:dyDescent="0.25">
      <c r="A385" s="52"/>
      <c r="B385" s="52"/>
      <c r="C385" s="52"/>
      <c r="D385" s="52"/>
      <c r="E385" s="52"/>
      <c r="F385" s="52"/>
      <c r="G385" s="52"/>
      <c r="H385" s="52"/>
      <c r="I385" s="52"/>
    </row>
    <row r="386" spans="1:9" x14ac:dyDescent="0.25">
      <c r="A386" s="52"/>
      <c r="B386" s="52"/>
      <c r="C386" s="52"/>
      <c r="D386" s="52"/>
      <c r="E386" s="52"/>
      <c r="F386" s="52"/>
      <c r="G386" s="52"/>
      <c r="H386" s="52"/>
      <c r="I386" s="52"/>
    </row>
    <row r="387" spans="1:9" x14ac:dyDescent="0.25">
      <c r="A387" s="52"/>
      <c r="B387" s="52"/>
      <c r="C387" s="52"/>
      <c r="D387" s="52"/>
      <c r="E387" s="52"/>
      <c r="F387" s="52"/>
      <c r="G387" s="52"/>
      <c r="H387" s="52"/>
      <c r="I387" s="52"/>
    </row>
    <row r="388" spans="1:9" ht="13" x14ac:dyDescent="0.3">
      <c r="A388" s="295" t="s">
        <v>40</v>
      </c>
      <c r="B388" s="295"/>
      <c r="C388" s="52"/>
      <c r="D388" s="52"/>
      <c r="E388" s="52"/>
      <c r="F388" s="52"/>
      <c r="G388" s="52"/>
      <c r="H388" s="52"/>
      <c r="I388" s="52"/>
    </row>
    <row r="389" spans="1:9" x14ac:dyDescent="0.25">
      <c r="A389" s="52"/>
      <c r="B389" s="52"/>
      <c r="C389" s="52"/>
      <c r="D389" s="52"/>
      <c r="E389" s="52"/>
      <c r="F389" s="52"/>
      <c r="G389" s="52"/>
      <c r="H389" s="52"/>
      <c r="I389" s="52"/>
    </row>
    <row r="390" spans="1:9" x14ac:dyDescent="0.25">
      <c r="A390" s="52"/>
      <c r="B390" s="52"/>
      <c r="C390" s="52"/>
      <c r="D390" s="52"/>
      <c r="E390" s="52"/>
      <c r="F390" s="52"/>
      <c r="G390" s="52"/>
      <c r="H390" s="52"/>
      <c r="I390" s="52"/>
    </row>
    <row r="391" spans="1:9" x14ac:dyDescent="0.25">
      <c r="A391" s="52"/>
      <c r="B391" s="52"/>
      <c r="C391" s="52"/>
      <c r="D391" s="52"/>
      <c r="E391" s="52"/>
      <c r="F391" s="52"/>
      <c r="G391" s="52"/>
      <c r="H391" s="52"/>
      <c r="I391" s="52"/>
    </row>
    <row r="392" spans="1:9" x14ac:dyDescent="0.25">
      <c r="A392" s="52"/>
      <c r="B392" s="52"/>
      <c r="C392" s="52"/>
      <c r="D392" s="52"/>
      <c r="E392" s="52"/>
      <c r="F392" s="52"/>
      <c r="G392" s="52"/>
      <c r="H392" s="52"/>
      <c r="I392" s="52"/>
    </row>
    <row r="393" spans="1:9" x14ac:dyDescent="0.25">
      <c r="A393" s="52"/>
      <c r="B393" s="52"/>
      <c r="C393" s="52"/>
      <c r="D393" s="52"/>
      <c r="E393" s="52"/>
      <c r="F393" s="52"/>
      <c r="G393" s="52"/>
      <c r="H393" s="52"/>
      <c r="I393" s="52"/>
    </row>
    <row r="394" spans="1:9" x14ac:dyDescent="0.25">
      <c r="A394" s="52"/>
      <c r="B394" s="52"/>
      <c r="C394" s="52"/>
      <c r="D394" s="52"/>
      <c r="E394" s="52"/>
      <c r="F394" s="52"/>
      <c r="G394" s="52"/>
      <c r="H394" s="52"/>
      <c r="I394" s="52"/>
    </row>
    <row r="395" spans="1:9" x14ac:dyDescent="0.25">
      <c r="A395" s="52"/>
      <c r="B395" s="52"/>
      <c r="C395" s="52"/>
      <c r="D395" s="52"/>
      <c r="E395" s="52"/>
      <c r="F395" s="52"/>
      <c r="G395" s="52"/>
      <c r="H395" s="52"/>
      <c r="I395" s="52"/>
    </row>
    <row r="396" spans="1:9" x14ac:dyDescent="0.25">
      <c r="A396" s="52"/>
      <c r="B396" s="52"/>
      <c r="C396" s="52"/>
      <c r="D396" s="52"/>
      <c r="E396" s="52"/>
      <c r="F396" s="52"/>
      <c r="G396" s="52"/>
      <c r="H396" s="52"/>
      <c r="I396" s="52"/>
    </row>
    <row r="397" spans="1:9" x14ac:dyDescent="0.25">
      <c r="A397" s="52"/>
      <c r="B397" s="52"/>
      <c r="C397" s="52"/>
      <c r="D397" s="52"/>
      <c r="E397" s="52"/>
      <c r="F397" s="52"/>
      <c r="G397" s="52"/>
      <c r="H397" s="52"/>
      <c r="I397" s="52"/>
    </row>
    <row r="398" spans="1:9" x14ac:dyDescent="0.25">
      <c r="A398" s="52"/>
      <c r="B398" s="52"/>
      <c r="C398" s="52"/>
      <c r="D398" s="52"/>
      <c r="E398" s="52"/>
      <c r="F398" s="52"/>
      <c r="G398" s="52"/>
      <c r="H398" s="52"/>
      <c r="I398" s="52"/>
    </row>
    <row r="399" spans="1:9" x14ac:dyDescent="0.25">
      <c r="A399" s="52"/>
      <c r="B399" s="52"/>
      <c r="C399" s="52"/>
      <c r="D399" s="52"/>
      <c r="E399" s="52"/>
      <c r="F399" s="52"/>
      <c r="G399" s="52"/>
      <c r="H399" s="52"/>
      <c r="I399" s="52"/>
    </row>
    <row r="400" spans="1:9" x14ac:dyDescent="0.25">
      <c r="A400" s="52"/>
      <c r="B400" s="52"/>
      <c r="C400" s="52"/>
      <c r="D400" s="52"/>
      <c r="E400" s="52"/>
      <c r="F400" s="52"/>
      <c r="G400" s="52"/>
      <c r="H400" s="52"/>
      <c r="I400" s="52"/>
    </row>
    <row r="401" spans="1:9" x14ac:dyDescent="0.25">
      <c r="A401" s="52"/>
      <c r="B401" s="52"/>
      <c r="C401" s="52"/>
      <c r="D401" s="52"/>
      <c r="E401" s="52"/>
      <c r="F401" s="52"/>
      <c r="G401" s="52"/>
      <c r="H401" s="52"/>
      <c r="I401" s="52"/>
    </row>
    <row r="402" spans="1:9" x14ac:dyDescent="0.25">
      <c r="A402" s="52"/>
      <c r="B402" s="52"/>
      <c r="C402" s="52"/>
      <c r="D402" s="52"/>
      <c r="E402" s="52"/>
      <c r="F402" s="52"/>
      <c r="G402" s="52"/>
      <c r="H402" s="52"/>
      <c r="I402" s="52"/>
    </row>
    <row r="403" spans="1:9" x14ac:dyDescent="0.25">
      <c r="A403" s="52"/>
      <c r="B403" s="52"/>
      <c r="C403" s="52"/>
      <c r="D403" s="52"/>
      <c r="E403" s="52"/>
      <c r="F403" s="52"/>
      <c r="G403" s="52"/>
      <c r="H403" s="52"/>
      <c r="I403" s="52"/>
    </row>
    <row r="404" spans="1:9" x14ac:dyDescent="0.25">
      <c r="A404" s="52"/>
      <c r="B404" s="52"/>
      <c r="C404" s="52"/>
      <c r="D404" s="52"/>
      <c r="E404" s="52"/>
      <c r="F404" s="52"/>
      <c r="G404" s="52"/>
      <c r="H404" s="52"/>
      <c r="I404" s="52"/>
    </row>
    <row r="405" spans="1:9" x14ac:dyDescent="0.25">
      <c r="A405" s="52"/>
      <c r="B405" s="52"/>
      <c r="C405" s="52"/>
      <c r="D405" s="52"/>
      <c r="E405" s="52"/>
      <c r="F405" s="52"/>
      <c r="G405" s="52"/>
      <c r="H405" s="52"/>
      <c r="I405" s="52"/>
    </row>
    <row r="406" spans="1:9" x14ac:dyDescent="0.25">
      <c r="A406" s="52"/>
      <c r="B406" s="52"/>
      <c r="C406" s="52"/>
      <c r="D406" s="52"/>
      <c r="E406" s="52"/>
      <c r="F406" s="52"/>
      <c r="G406" s="52"/>
      <c r="H406" s="52"/>
      <c r="I406" s="52"/>
    </row>
    <row r="407" spans="1:9" x14ac:dyDescent="0.25">
      <c r="A407" s="52"/>
      <c r="B407" s="52"/>
      <c r="C407" s="52"/>
      <c r="D407" s="52"/>
      <c r="E407" s="52"/>
      <c r="F407" s="52"/>
      <c r="G407" s="52"/>
      <c r="H407" s="52"/>
      <c r="I407" s="52"/>
    </row>
    <row r="408" spans="1:9" x14ac:dyDescent="0.25">
      <c r="A408" s="52"/>
      <c r="B408" s="52"/>
      <c r="C408" s="52"/>
      <c r="D408" s="52"/>
      <c r="E408" s="52"/>
      <c r="F408" s="52"/>
      <c r="G408" s="52"/>
      <c r="H408" s="52"/>
      <c r="I408" s="52"/>
    </row>
    <row r="409" spans="1:9" x14ac:dyDescent="0.25">
      <c r="A409" s="52"/>
      <c r="B409" s="52"/>
      <c r="C409" s="52"/>
      <c r="D409" s="52"/>
      <c r="E409" s="52"/>
      <c r="F409" s="52"/>
      <c r="G409" s="52"/>
      <c r="H409" s="52"/>
      <c r="I409" s="52"/>
    </row>
    <row r="410" spans="1:9" x14ac:dyDescent="0.25">
      <c r="A410" s="52"/>
      <c r="B410" s="52"/>
      <c r="C410" s="52"/>
      <c r="D410" s="52"/>
      <c r="E410" s="52"/>
      <c r="F410" s="52"/>
      <c r="G410" s="52"/>
      <c r="H410" s="52"/>
      <c r="I410" s="52"/>
    </row>
    <row r="411" spans="1:9" x14ac:dyDescent="0.25">
      <c r="A411" s="52"/>
      <c r="B411" s="52"/>
      <c r="C411" s="52"/>
      <c r="D411" s="52"/>
      <c r="E411" s="52"/>
      <c r="F411" s="52"/>
      <c r="G411" s="52"/>
      <c r="H411" s="52"/>
      <c r="I411" s="52"/>
    </row>
    <row r="412" spans="1:9" x14ac:dyDescent="0.25">
      <c r="A412" s="52"/>
      <c r="B412" s="52"/>
      <c r="C412" s="52"/>
      <c r="D412" s="52"/>
      <c r="E412" s="52"/>
      <c r="F412" s="52"/>
      <c r="G412" s="52"/>
      <c r="H412" s="52"/>
      <c r="I412" s="52"/>
    </row>
    <row r="413" spans="1:9" x14ac:dyDescent="0.25">
      <c r="A413" s="52"/>
      <c r="B413" s="52"/>
      <c r="C413" s="52"/>
      <c r="D413" s="52"/>
      <c r="E413" s="52"/>
      <c r="F413" s="52"/>
      <c r="G413" s="52"/>
      <c r="H413" s="52"/>
      <c r="I413" s="52"/>
    </row>
    <row r="414" spans="1:9" x14ac:dyDescent="0.25">
      <c r="A414" s="52"/>
      <c r="B414" s="52"/>
      <c r="C414" s="52"/>
      <c r="D414" s="52"/>
      <c r="E414" s="52"/>
      <c r="F414" s="52"/>
      <c r="G414" s="52"/>
      <c r="H414" s="52"/>
      <c r="I414" s="52"/>
    </row>
    <row r="415" spans="1:9" x14ac:dyDescent="0.25">
      <c r="A415" s="52"/>
      <c r="B415" s="52"/>
      <c r="C415" s="52"/>
      <c r="D415" s="52"/>
      <c r="E415" s="52"/>
      <c r="F415" s="52"/>
      <c r="G415" s="52"/>
      <c r="H415" s="52"/>
      <c r="I415" s="52"/>
    </row>
    <row r="416" spans="1:9" x14ac:dyDescent="0.25">
      <c r="A416" s="52"/>
      <c r="B416" s="52"/>
      <c r="C416" s="52"/>
      <c r="D416" s="52"/>
      <c r="E416" s="52"/>
      <c r="F416" s="52"/>
      <c r="G416" s="52"/>
      <c r="H416" s="52"/>
      <c r="I416" s="52"/>
    </row>
    <row r="417" spans="1:9" x14ac:dyDescent="0.25">
      <c r="A417" s="52"/>
      <c r="B417" s="52"/>
      <c r="C417" s="52"/>
      <c r="D417" s="52"/>
      <c r="E417" s="52"/>
      <c r="F417" s="52"/>
      <c r="G417" s="52"/>
      <c r="H417" s="52"/>
      <c r="I417" s="52"/>
    </row>
    <row r="418" spans="1:9" x14ac:dyDescent="0.25">
      <c r="A418" s="52"/>
      <c r="B418" s="52"/>
      <c r="C418" s="52"/>
      <c r="D418" s="52"/>
      <c r="E418" s="52"/>
      <c r="F418" s="52"/>
      <c r="G418" s="52"/>
      <c r="H418" s="52"/>
      <c r="I418" s="52"/>
    </row>
    <row r="419" spans="1:9" x14ac:dyDescent="0.25">
      <c r="A419" s="52"/>
      <c r="B419" s="52"/>
      <c r="C419" s="52"/>
      <c r="D419" s="52"/>
      <c r="E419" s="52"/>
      <c r="F419" s="52"/>
      <c r="G419" s="52"/>
      <c r="H419" s="52"/>
      <c r="I419" s="52"/>
    </row>
    <row r="420" spans="1:9" x14ac:dyDescent="0.25">
      <c r="A420" s="52"/>
      <c r="B420" s="52"/>
      <c r="C420" s="52"/>
      <c r="D420" s="52"/>
      <c r="E420" s="52"/>
      <c r="F420" s="52"/>
      <c r="G420" s="52"/>
      <c r="H420" s="52"/>
      <c r="I420" s="52"/>
    </row>
    <row r="421" spans="1:9" x14ac:dyDescent="0.25">
      <c r="A421" s="52"/>
      <c r="B421" s="52"/>
      <c r="C421" s="52"/>
      <c r="D421" s="52"/>
      <c r="E421" s="52"/>
      <c r="F421" s="52"/>
      <c r="G421" s="52"/>
      <c r="H421" s="52"/>
      <c r="I421" s="52"/>
    </row>
    <row r="422" spans="1:9" x14ac:dyDescent="0.25">
      <c r="A422" s="52"/>
      <c r="B422" s="52"/>
      <c r="C422" s="52"/>
      <c r="D422" s="52"/>
      <c r="E422" s="52"/>
      <c r="F422" s="52"/>
      <c r="G422" s="52"/>
      <c r="H422" s="52"/>
      <c r="I422" s="52"/>
    </row>
    <row r="423" spans="1:9" x14ac:dyDescent="0.25">
      <c r="A423" s="52"/>
      <c r="B423" s="52"/>
      <c r="C423" s="52"/>
      <c r="D423" s="52"/>
      <c r="E423" s="52"/>
      <c r="F423" s="52"/>
      <c r="G423" s="52"/>
      <c r="H423" s="52"/>
      <c r="I423" s="52"/>
    </row>
    <row r="424" spans="1:9" x14ac:dyDescent="0.25">
      <c r="A424" s="52"/>
      <c r="B424" s="52"/>
      <c r="C424" s="52"/>
      <c r="D424" s="52"/>
      <c r="E424" s="52"/>
      <c r="F424" s="52"/>
      <c r="G424" s="52"/>
      <c r="H424" s="52"/>
      <c r="I424" s="52"/>
    </row>
    <row r="425" spans="1:9" x14ac:dyDescent="0.25">
      <c r="A425" s="52"/>
      <c r="B425" s="52"/>
      <c r="C425" s="52"/>
      <c r="D425" s="52"/>
      <c r="E425" s="52"/>
      <c r="F425" s="52"/>
      <c r="G425" s="52"/>
      <c r="H425" s="52"/>
      <c r="I425" s="52"/>
    </row>
    <row r="426" spans="1:9" x14ac:dyDescent="0.25">
      <c r="A426" s="52"/>
      <c r="B426" s="52"/>
      <c r="C426" s="52"/>
      <c r="D426" s="52"/>
      <c r="E426" s="52"/>
      <c r="F426" s="52"/>
      <c r="G426" s="52"/>
      <c r="H426" s="52"/>
      <c r="I426" s="52"/>
    </row>
    <row r="427" spans="1:9" x14ac:dyDescent="0.25">
      <c r="A427" s="52"/>
      <c r="B427" s="52"/>
      <c r="C427" s="52"/>
      <c r="D427" s="52"/>
      <c r="E427" s="52"/>
      <c r="F427" s="52"/>
      <c r="G427" s="52"/>
      <c r="H427" s="52"/>
      <c r="I427" s="52"/>
    </row>
    <row r="428" spans="1:9" x14ac:dyDescent="0.25">
      <c r="A428" s="52"/>
      <c r="B428" s="52"/>
      <c r="C428" s="52"/>
      <c r="D428" s="52"/>
      <c r="E428" s="52"/>
      <c r="F428" s="52"/>
      <c r="G428" s="52"/>
      <c r="H428" s="52"/>
      <c r="I428" s="52"/>
    </row>
    <row r="429" spans="1:9" x14ac:dyDescent="0.25">
      <c r="A429" s="52"/>
      <c r="B429" s="52"/>
      <c r="C429" s="52"/>
      <c r="D429" s="52"/>
      <c r="E429" s="52"/>
      <c r="F429" s="52"/>
      <c r="G429" s="52"/>
      <c r="H429" s="52"/>
      <c r="I429" s="52"/>
    </row>
    <row r="430" spans="1:9" x14ac:dyDescent="0.25">
      <c r="A430" s="52"/>
      <c r="B430" s="52"/>
      <c r="C430" s="52"/>
      <c r="D430" s="52"/>
      <c r="E430" s="52"/>
      <c r="F430" s="52"/>
      <c r="G430" s="52"/>
      <c r="H430" s="52"/>
      <c r="I430" s="52"/>
    </row>
    <row r="431" spans="1:9" x14ac:dyDescent="0.25">
      <c r="A431" s="52"/>
      <c r="B431" s="52"/>
      <c r="C431" s="52"/>
      <c r="D431" s="52"/>
      <c r="E431" s="52"/>
      <c r="F431" s="52"/>
      <c r="G431" s="52"/>
      <c r="H431" s="52"/>
      <c r="I431" s="52"/>
    </row>
    <row r="432" spans="1:9" x14ac:dyDescent="0.25">
      <c r="A432" s="52"/>
      <c r="B432" s="52"/>
      <c r="C432" s="52"/>
      <c r="D432" s="52"/>
      <c r="E432" s="52"/>
      <c r="F432" s="52"/>
      <c r="G432" s="52"/>
      <c r="H432" s="52"/>
      <c r="I432" s="52"/>
    </row>
    <row r="433" spans="1:9" x14ac:dyDescent="0.25">
      <c r="A433" s="52"/>
      <c r="B433" s="52"/>
      <c r="C433" s="52"/>
      <c r="D433" s="52"/>
      <c r="E433" s="52"/>
      <c r="F433" s="52"/>
      <c r="G433" s="52"/>
      <c r="H433" s="52"/>
      <c r="I433" s="52"/>
    </row>
    <row r="434" spans="1:9" x14ac:dyDescent="0.25">
      <c r="A434" s="52"/>
      <c r="B434" s="52"/>
      <c r="C434" s="52"/>
      <c r="D434" s="52"/>
      <c r="E434" s="52"/>
      <c r="F434" s="52"/>
      <c r="G434" s="52"/>
      <c r="H434" s="52"/>
      <c r="I434" s="52"/>
    </row>
    <row r="435" spans="1:9" x14ac:dyDescent="0.25">
      <c r="A435" s="52"/>
      <c r="B435" s="52"/>
      <c r="C435" s="52"/>
      <c r="D435" s="52"/>
      <c r="E435" s="52"/>
      <c r="F435" s="52"/>
      <c r="G435" s="52"/>
      <c r="H435" s="52"/>
      <c r="I435" s="52"/>
    </row>
    <row r="436" spans="1:9" x14ac:dyDescent="0.25">
      <c r="A436" s="52"/>
      <c r="B436" s="52"/>
      <c r="C436" s="52"/>
      <c r="D436" s="52"/>
      <c r="E436" s="52"/>
      <c r="F436" s="52"/>
      <c r="G436" s="52"/>
      <c r="H436" s="52"/>
      <c r="I436" s="52"/>
    </row>
    <row r="437" spans="1:9" x14ac:dyDescent="0.25">
      <c r="A437" s="52"/>
      <c r="B437" s="52"/>
      <c r="C437" s="52"/>
      <c r="D437" s="52"/>
      <c r="E437" s="52"/>
      <c r="F437" s="52"/>
      <c r="G437" s="52"/>
      <c r="H437" s="52"/>
      <c r="I437" s="52"/>
    </row>
    <row r="438" spans="1:9" x14ac:dyDescent="0.25">
      <c r="A438" s="52"/>
      <c r="B438" s="52"/>
      <c r="C438" s="52"/>
      <c r="D438" s="52"/>
      <c r="E438" s="52"/>
      <c r="F438" s="52"/>
      <c r="G438" s="52"/>
      <c r="H438" s="52"/>
      <c r="I438" s="52"/>
    </row>
    <row r="439" spans="1:9" x14ac:dyDescent="0.25">
      <c r="A439" s="52"/>
      <c r="B439" s="52"/>
      <c r="C439" s="52"/>
      <c r="D439" s="52"/>
      <c r="E439" s="52"/>
      <c r="F439" s="52"/>
      <c r="G439" s="52"/>
      <c r="H439" s="52"/>
      <c r="I439" s="52"/>
    </row>
    <row r="440" spans="1:9" x14ac:dyDescent="0.25">
      <c r="A440" s="52"/>
      <c r="B440" s="52"/>
      <c r="C440" s="52"/>
      <c r="D440" s="52"/>
      <c r="E440" s="52"/>
      <c r="F440" s="52"/>
      <c r="G440" s="52"/>
      <c r="H440" s="52"/>
      <c r="I440" s="52"/>
    </row>
    <row r="441" spans="1:9" x14ac:dyDescent="0.25">
      <c r="A441" s="52"/>
      <c r="B441" s="52"/>
      <c r="C441" s="52"/>
      <c r="D441" s="52"/>
      <c r="E441" s="52"/>
      <c r="F441" s="52"/>
      <c r="G441" s="52"/>
      <c r="H441" s="52"/>
      <c r="I441" s="52"/>
    </row>
    <row r="442" spans="1:9" x14ac:dyDescent="0.25">
      <c r="A442" s="52"/>
      <c r="B442" s="52"/>
      <c r="C442" s="52"/>
      <c r="D442" s="52"/>
      <c r="E442" s="52"/>
      <c r="F442" s="52"/>
      <c r="G442" s="52"/>
      <c r="H442" s="52"/>
      <c r="I442" s="52"/>
    </row>
    <row r="443" spans="1:9" x14ac:dyDescent="0.25">
      <c r="A443" s="52"/>
      <c r="B443" s="52"/>
      <c r="C443" s="52"/>
      <c r="D443" s="52"/>
      <c r="E443" s="52"/>
      <c r="F443" s="52"/>
      <c r="G443" s="52"/>
      <c r="H443" s="52"/>
      <c r="I443" s="52"/>
    </row>
    <row r="444" spans="1:9" x14ac:dyDescent="0.25">
      <c r="A444" s="52"/>
      <c r="B444" s="52"/>
      <c r="C444" s="52"/>
      <c r="D444" s="52"/>
      <c r="E444" s="52"/>
      <c r="F444" s="52"/>
      <c r="G444" s="52"/>
      <c r="H444" s="52"/>
      <c r="I444" s="52"/>
    </row>
    <row r="445" spans="1:9" x14ac:dyDescent="0.25">
      <c r="A445" s="52"/>
      <c r="B445" s="52"/>
      <c r="C445" s="52"/>
      <c r="D445" s="52"/>
      <c r="E445" s="52"/>
      <c r="F445" s="52"/>
      <c r="G445" s="52"/>
      <c r="H445" s="52"/>
      <c r="I445" s="52"/>
    </row>
    <row r="446" spans="1:9" x14ac:dyDescent="0.25">
      <c r="A446" s="52"/>
      <c r="B446" s="52"/>
      <c r="C446" s="52"/>
      <c r="D446" s="52"/>
      <c r="E446" s="52"/>
      <c r="F446" s="52"/>
      <c r="G446" s="52"/>
      <c r="H446" s="52"/>
      <c r="I446" s="52"/>
    </row>
    <row r="447" spans="1:9" x14ac:dyDescent="0.25">
      <c r="A447" s="52"/>
      <c r="B447" s="52"/>
      <c r="C447" s="52"/>
      <c r="D447" s="52"/>
      <c r="E447" s="52"/>
      <c r="F447" s="52"/>
      <c r="G447" s="52"/>
      <c r="H447" s="52"/>
      <c r="I447" s="52"/>
    </row>
    <row r="448" spans="1:9" x14ac:dyDescent="0.25">
      <c r="A448" s="52"/>
      <c r="B448" s="52"/>
      <c r="C448" s="52"/>
      <c r="D448" s="52"/>
      <c r="E448" s="52"/>
      <c r="F448" s="52"/>
      <c r="G448" s="52"/>
      <c r="H448" s="52"/>
      <c r="I448" s="52"/>
    </row>
    <row r="449" spans="1:9" x14ac:dyDescent="0.25">
      <c r="A449" s="52"/>
      <c r="B449" s="52"/>
      <c r="C449" s="52"/>
      <c r="D449" s="52"/>
      <c r="E449" s="52"/>
      <c r="F449" s="52"/>
      <c r="G449" s="52"/>
      <c r="H449" s="52"/>
      <c r="I449" s="52"/>
    </row>
    <row r="450" spans="1:9" x14ac:dyDescent="0.25">
      <c r="A450" s="52"/>
      <c r="B450" s="52"/>
      <c r="C450" s="52"/>
      <c r="D450" s="52"/>
      <c r="E450" s="52"/>
      <c r="F450" s="52"/>
      <c r="G450" s="52"/>
      <c r="H450" s="52"/>
      <c r="I450" s="52"/>
    </row>
    <row r="451" spans="1:9" x14ac:dyDescent="0.25">
      <c r="A451" s="52"/>
      <c r="B451" s="52"/>
      <c r="C451" s="52"/>
      <c r="D451" s="52"/>
      <c r="E451" s="52"/>
      <c r="F451" s="52"/>
      <c r="G451" s="52"/>
      <c r="H451" s="52"/>
      <c r="I451" s="52"/>
    </row>
    <row r="452" spans="1:9" ht="13" x14ac:dyDescent="0.3">
      <c r="A452" s="295" t="s">
        <v>41</v>
      </c>
      <c r="B452" s="295"/>
      <c r="C452" s="52"/>
      <c r="D452" s="52"/>
      <c r="E452" s="52"/>
      <c r="F452" s="52"/>
      <c r="G452" s="52"/>
      <c r="H452" s="52"/>
      <c r="I452" s="52"/>
    </row>
    <row r="453" spans="1:9" x14ac:dyDescent="0.25">
      <c r="A453" s="52"/>
      <c r="B453" s="52"/>
      <c r="C453" s="52"/>
      <c r="D453" s="52"/>
      <c r="E453" s="52"/>
      <c r="F453" s="52"/>
      <c r="G453" s="52"/>
      <c r="H453" s="52"/>
      <c r="I453" s="52"/>
    </row>
    <row r="454" spans="1:9" x14ac:dyDescent="0.25">
      <c r="A454" s="52"/>
      <c r="B454" s="52"/>
      <c r="C454" s="52"/>
      <c r="D454" s="52"/>
      <c r="E454" s="52"/>
      <c r="F454" s="52"/>
      <c r="G454" s="52"/>
      <c r="H454" s="52"/>
      <c r="I454" s="52"/>
    </row>
    <row r="455" spans="1:9" x14ac:dyDescent="0.25">
      <c r="A455" s="52"/>
      <c r="B455" s="52"/>
      <c r="C455" s="52"/>
      <c r="D455" s="52"/>
      <c r="E455" s="52"/>
      <c r="F455" s="52"/>
      <c r="G455" s="52"/>
      <c r="H455" s="52"/>
      <c r="I455" s="52"/>
    </row>
    <row r="456" spans="1:9" x14ac:dyDescent="0.25">
      <c r="A456" s="52"/>
      <c r="B456" s="52"/>
      <c r="C456" s="52"/>
      <c r="D456" s="52"/>
      <c r="E456" s="52"/>
      <c r="F456" s="52"/>
      <c r="G456" s="52"/>
      <c r="H456" s="52"/>
      <c r="I456" s="52"/>
    </row>
    <row r="457" spans="1:9" x14ac:dyDescent="0.25">
      <c r="A457" s="52"/>
      <c r="B457" s="52"/>
      <c r="C457" s="52"/>
      <c r="D457" s="52"/>
      <c r="E457" s="52"/>
      <c r="F457" s="52"/>
      <c r="G457" s="52"/>
      <c r="H457" s="52"/>
      <c r="I457" s="52"/>
    </row>
    <row r="458" spans="1:9" x14ac:dyDescent="0.25">
      <c r="A458" s="52"/>
      <c r="B458" s="52"/>
      <c r="C458" s="52"/>
      <c r="D458" s="52"/>
      <c r="E458" s="52"/>
      <c r="F458" s="52"/>
      <c r="G458" s="52"/>
      <c r="H458" s="52"/>
      <c r="I458" s="52"/>
    </row>
    <row r="459" spans="1:9" x14ac:dyDescent="0.25">
      <c r="A459" s="52"/>
      <c r="B459" s="52"/>
      <c r="C459" s="52"/>
      <c r="D459" s="52"/>
      <c r="E459" s="52"/>
      <c r="F459" s="52"/>
      <c r="G459" s="52"/>
      <c r="H459" s="52"/>
      <c r="I459" s="52"/>
    </row>
    <row r="460" spans="1:9" x14ac:dyDescent="0.25">
      <c r="A460" s="52"/>
      <c r="B460" s="52"/>
      <c r="C460" s="52"/>
      <c r="D460" s="52"/>
      <c r="E460" s="52"/>
      <c r="F460" s="52"/>
      <c r="G460" s="52"/>
      <c r="H460" s="52"/>
      <c r="I460" s="52"/>
    </row>
    <row r="461" spans="1:9" x14ac:dyDescent="0.25">
      <c r="A461" s="52"/>
      <c r="B461" s="52"/>
      <c r="C461" s="52"/>
      <c r="D461" s="52"/>
      <c r="E461" s="52"/>
      <c r="F461" s="52"/>
      <c r="G461" s="52"/>
      <c r="H461" s="52"/>
      <c r="I461" s="52"/>
    </row>
    <row r="462" spans="1:9" x14ac:dyDescent="0.25">
      <c r="A462" s="52"/>
      <c r="B462" s="52"/>
      <c r="C462" s="52"/>
      <c r="D462" s="52"/>
      <c r="E462" s="52"/>
      <c r="F462" s="52"/>
      <c r="G462" s="52"/>
      <c r="H462" s="52"/>
      <c r="I462" s="52"/>
    </row>
    <row r="463" spans="1:9" x14ac:dyDescent="0.25">
      <c r="A463" s="52"/>
      <c r="B463" s="52"/>
      <c r="C463" s="52"/>
      <c r="D463" s="52"/>
      <c r="E463" s="52"/>
      <c r="F463" s="52"/>
      <c r="G463" s="52"/>
      <c r="H463" s="52"/>
      <c r="I463" s="52"/>
    </row>
    <row r="464" spans="1:9" x14ac:dyDescent="0.25">
      <c r="A464" s="52"/>
      <c r="B464" s="52"/>
      <c r="C464" s="52"/>
      <c r="D464" s="52"/>
      <c r="E464" s="52"/>
      <c r="F464" s="52"/>
      <c r="G464" s="52"/>
      <c r="H464" s="52"/>
      <c r="I464" s="52"/>
    </row>
    <row r="465" spans="1:9" x14ac:dyDescent="0.25">
      <c r="A465" s="52"/>
      <c r="B465" s="52"/>
      <c r="C465" s="52"/>
      <c r="D465" s="52"/>
      <c r="E465" s="52"/>
      <c r="F465" s="52"/>
      <c r="G465" s="52"/>
      <c r="H465" s="52"/>
      <c r="I465" s="52"/>
    </row>
    <row r="466" spans="1:9" x14ac:dyDescent="0.25">
      <c r="A466" s="52"/>
      <c r="B466" s="52"/>
      <c r="C466" s="52"/>
      <c r="D466" s="52"/>
      <c r="E466" s="52"/>
      <c r="F466" s="52"/>
      <c r="G466" s="52"/>
      <c r="H466" s="52"/>
      <c r="I466" s="52"/>
    </row>
    <row r="467" spans="1:9" x14ac:dyDescent="0.25">
      <c r="A467" s="52"/>
      <c r="B467" s="52"/>
      <c r="C467" s="52"/>
      <c r="D467" s="52"/>
      <c r="E467" s="52"/>
      <c r="F467" s="52"/>
      <c r="G467" s="52"/>
      <c r="H467" s="52"/>
      <c r="I467" s="52"/>
    </row>
    <row r="468" spans="1:9" x14ac:dyDescent="0.25">
      <c r="A468" s="52"/>
      <c r="B468" s="52"/>
      <c r="C468" s="52"/>
      <c r="D468" s="52"/>
      <c r="E468" s="52"/>
      <c r="F468" s="52"/>
      <c r="G468" s="52"/>
      <c r="H468" s="52"/>
      <c r="I468" s="52"/>
    </row>
    <row r="469" spans="1:9" x14ac:dyDescent="0.25">
      <c r="A469" s="52"/>
      <c r="B469" s="52"/>
      <c r="C469" s="52"/>
      <c r="D469" s="52"/>
      <c r="E469" s="52"/>
      <c r="F469" s="52"/>
      <c r="G469" s="52"/>
      <c r="H469" s="52"/>
      <c r="I469" s="52"/>
    </row>
    <row r="470" spans="1:9" x14ac:dyDescent="0.25">
      <c r="A470" s="52"/>
      <c r="B470" s="52"/>
      <c r="C470" s="52"/>
      <c r="D470" s="52"/>
      <c r="E470" s="52"/>
      <c r="F470" s="52"/>
      <c r="G470" s="52"/>
      <c r="H470" s="52"/>
      <c r="I470" s="52"/>
    </row>
    <row r="471" spans="1:9" x14ac:dyDescent="0.25">
      <c r="A471" s="52"/>
      <c r="B471" s="52"/>
      <c r="C471" s="52"/>
      <c r="D471" s="52"/>
      <c r="E471" s="52"/>
      <c r="F471" s="52"/>
      <c r="G471" s="52"/>
      <c r="H471" s="52"/>
      <c r="I471" s="52"/>
    </row>
    <row r="472" spans="1:9" x14ac:dyDescent="0.25">
      <c r="A472" s="52"/>
      <c r="B472" s="52"/>
      <c r="C472" s="52"/>
      <c r="D472" s="52"/>
      <c r="E472" s="52"/>
      <c r="F472" s="52"/>
      <c r="G472" s="52"/>
      <c r="H472" s="52"/>
      <c r="I472" s="52"/>
    </row>
    <row r="473" spans="1:9" x14ac:dyDescent="0.25">
      <c r="A473" s="52"/>
      <c r="B473" s="52"/>
      <c r="C473" s="52"/>
      <c r="D473" s="52"/>
      <c r="E473" s="52"/>
      <c r="F473" s="52"/>
      <c r="G473" s="52"/>
      <c r="H473" s="52"/>
      <c r="I473" s="52"/>
    </row>
    <row r="474" spans="1:9" x14ac:dyDescent="0.25">
      <c r="A474" s="52"/>
      <c r="B474" s="52"/>
      <c r="C474" s="52"/>
      <c r="D474" s="52"/>
      <c r="E474" s="52"/>
      <c r="F474" s="52"/>
      <c r="G474" s="52"/>
      <c r="H474" s="52"/>
      <c r="I474" s="52"/>
    </row>
    <row r="475" spans="1:9" x14ac:dyDescent="0.25">
      <c r="A475" s="52"/>
      <c r="B475" s="52"/>
      <c r="C475" s="52"/>
      <c r="D475" s="52"/>
      <c r="E475" s="52"/>
      <c r="F475" s="52"/>
      <c r="G475" s="52"/>
      <c r="H475" s="52"/>
      <c r="I475" s="52"/>
    </row>
    <row r="476" spans="1:9" x14ac:dyDescent="0.25">
      <c r="A476" s="52"/>
      <c r="B476" s="52"/>
      <c r="C476" s="52"/>
      <c r="D476" s="52"/>
      <c r="E476" s="52"/>
      <c r="F476" s="52"/>
      <c r="G476" s="52"/>
      <c r="H476" s="52"/>
      <c r="I476" s="52"/>
    </row>
    <row r="477" spans="1:9" x14ac:dyDescent="0.25">
      <c r="A477" s="52"/>
      <c r="B477" s="52"/>
      <c r="C477" s="52"/>
      <c r="D477" s="52"/>
      <c r="E477" s="52"/>
      <c r="F477" s="52"/>
      <c r="G477" s="52"/>
      <c r="H477" s="52"/>
      <c r="I477" s="52"/>
    </row>
    <row r="478" spans="1:9" x14ac:dyDescent="0.25">
      <c r="A478" s="52"/>
      <c r="B478" s="52"/>
      <c r="C478" s="52"/>
      <c r="D478" s="52"/>
      <c r="E478" s="52"/>
      <c r="F478" s="52"/>
      <c r="G478" s="52"/>
      <c r="H478" s="52"/>
      <c r="I478" s="52"/>
    </row>
    <row r="479" spans="1:9" x14ac:dyDescent="0.25">
      <c r="A479" s="52"/>
      <c r="B479" s="52"/>
      <c r="C479" s="52"/>
      <c r="D479" s="52"/>
      <c r="E479" s="52"/>
      <c r="F479" s="52"/>
      <c r="G479" s="52"/>
      <c r="H479" s="52"/>
      <c r="I479" s="52"/>
    </row>
    <row r="480" spans="1:9" x14ac:dyDescent="0.25">
      <c r="A480" s="52"/>
      <c r="B480" s="52"/>
      <c r="C480" s="52"/>
      <c r="D480" s="52"/>
      <c r="E480" s="52"/>
      <c r="F480" s="52"/>
      <c r="G480" s="52"/>
      <c r="H480" s="52"/>
      <c r="I480" s="52"/>
    </row>
    <row r="481" spans="1:9" x14ac:dyDescent="0.25">
      <c r="A481" s="52"/>
      <c r="B481" s="52"/>
      <c r="C481" s="52"/>
      <c r="D481" s="52"/>
      <c r="E481" s="52"/>
      <c r="F481" s="52"/>
      <c r="G481" s="52"/>
      <c r="H481" s="52"/>
      <c r="I481" s="52"/>
    </row>
    <row r="482" spans="1:9" x14ac:dyDescent="0.25">
      <c r="A482" s="52"/>
      <c r="B482" s="52"/>
      <c r="C482" s="52"/>
      <c r="D482" s="52"/>
      <c r="E482" s="52"/>
      <c r="F482" s="52"/>
      <c r="G482" s="52"/>
      <c r="H482" s="52"/>
      <c r="I482" s="52"/>
    </row>
    <row r="483" spans="1:9" x14ac:dyDescent="0.25">
      <c r="A483" s="52"/>
      <c r="B483" s="52"/>
      <c r="C483" s="52"/>
      <c r="D483" s="52"/>
      <c r="E483" s="52"/>
      <c r="F483" s="52"/>
      <c r="G483" s="52"/>
      <c r="H483" s="52"/>
      <c r="I483" s="52"/>
    </row>
    <row r="484" spans="1:9" x14ac:dyDescent="0.25">
      <c r="A484" s="52"/>
      <c r="B484" s="52"/>
      <c r="C484" s="52"/>
      <c r="D484" s="52"/>
      <c r="E484" s="52"/>
      <c r="F484" s="52"/>
      <c r="G484" s="52"/>
      <c r="H484" s="52"/>
      <c r="I484" s="52"/>
    </row>
    <row r="485" spans="1:9" x14ac:dyDescent="0.25">
      <c r="A485" s="52"/>
      <c r="B485" s="52"/>
      <c r="C485" s="52"/>
      <c r="D485" s="52"/>
      <c r="E485" s="52"/>
      <c r="F485" s="52"/>
      <c r="G485" s="52"/>
      <c r="H485" s="52"/>
      <c r="I485" s="52"/>
    </row>
    <row r="486" spans="1:9" x14ac:dyDescent="0.25">
      <c r="A486" s="52"/>
      <c r="B486" s="52"/>
      <c r="C486" s="52"/>
      <c r="D486" s="52"/>
      <c r="E486" s="52"/>
      <c r="F486" s="52"/>
      <c r="G486" s="52"/>
      <c r="H486" s="52"/>
      <c r="I486" s="52"/>
    </row>
    <row r="487" spans="1:9" x14ac:dyDescent="0.25">
      <c r="A487" s="52"/>
      <c r="B487" s="52"/>
      <c r="C487" s="52"/>
      <c r="D487" s="52"/>
      <c r="E487" s="52"/>
      <c r="F487" s="52"/>
      <c r="G487" s="52"/>
      <c r="H487" s="52"/>
      <c r="I487" s="52"/>
    </row>
    <row r="488" spans="1:9" x14ac:dyDescent="0.25">
      <c r="A488" s="52"/>
      <c r="B488" s="52"/>
      <c r="C488" s="52"/>
      <c r="D488" s="52"/>
      <c r="E488" s="52"/>
      <c r="F488" s="52"/>
      <c r="G488" s="52"/>
      <c r="H488" s="52"/>
      <c r="I488" s="52"/>
    </row>
    <row r="489" spans="1:9" x14ac:dyDescent="0.25">
      <c r="A489" s="52"/>
      <c r="B489" s="52"/>
      <c r="C489" s="52"/>
      <c r="D489" s="52"/>
      <c r="E489" s="52"/>
      <c r="F489" s="52"/>
      <c r="G489" s="52"/>
      <c r="H489" s="52"/>
      <c r="I489" s="52"/>
    </row>
    <row r="490" spans="1:9" x14ac:dyDescent="0.25">
      <c r="A490" s="52"/>
      <c r="B490" s="52"/>
      <c r="C490" s="52"/>
      <c r="D490" s="52"/>
      <c r="E490" s="52"/>
      <c r="F490" s="52"/>
      <c r="G490" s="52"/>
      <c r="H490" s="52"/>
      <c r="I490" s="52"/>
    </row>
    <row r="491" spans="1:9" x14ac:dyDescent="0.25">
      <c r="A491" s="52"/>
      <c r="B491" s="52"/>
      <c r="C491" s="52"/>
      <c r="D491" s="52"/>
      <c r="E491" s="52"/>
      <c r="F491" s="52"/>
      <c r="G491" s="52"/>
      <c r="H491" s="52"/>
      <c r="I491" s="52"/>
    </row>
    <row r="492" spans="1:9" x14ac:dyDescent="0.25">
      <c r="A492" s="52"/>
      <c r="B492" s="52"/>
      <c r="C492" s="52"/>
      <c r="D492" s="52"/>
      <c r="E492" s="52"/>
      <c r="F492" s="52"/>
      <c r="G492" s="52"/>
      <c r="H492" s="52"/>
      <c r="I492" s="52"/>
    </row>
    <row r="493" spans="1:9" x14ac:dyDescent="0.25">
      <c r="A493" s="52"/>
      <c r="B493" s="52"/>
      <c r="C493" s="52"/>
      <c r="D493" s="52"/>
      <c r="E493" s="52"/>
      <c r="F493" s="52"/>
      <c r="G493" s="52"/>
      <c r="H493" s="52"/>
      <c r="I493" s="52"/>
    </row>
    <row r="494" spans="1:9" x14ac:dyDescent="0.25">
      <c r="A494" s="52"/>
      <c r="B494" s="52"/>
      <c r="C494" s="52"/>
      <c r="D494" s="52"/>
      <c r="E494" s="52"/>
      <c r="F494" s="52"/>
      <c r="G494" s="52"/>
      <c r="H494" s="52"/>
      <c r="I494" s="52"/>
    </row>
    <row r="495" spans="1:9" x14ac:dyDescent="0.25">
      <c r="A495" s="52"/>
      <c r="B495" s="52"/>
      <c r="C495" s="52"/>
      <c r="D495" s="52"/>
      <c r="E495" s="52"/>
      <c r="F495" s="52"/>
      <c r="G495" s="52"/>
      <c r="H495" s="52"/>
      <c r="I495" s="52"/>
    </row>
    <row r="496" spans="1:9" x14ac:dyDescent="0.25">
      <c r="A496" s="52"/>
      <c r="B496" s="52"/>
      <c r="C496" s="52"/>
      <c r="D496" s="52"/>
      <c r="E496" s="52"/>
      <c r="F496" s="52"/>
      <c r="G496" s="52"/>
      <c r="H496" s="52"/>
      <c r="I496" s="52"/>
    </row>
    <row r="497" spans="1:9" x14ac:dyDescent="0.25">
      <c r="A497" s="52"/>
      <c r="B497" s="52"/>
      <c r="C497" s="52"/>
      <c r="D497" s="52"/>
      <c r="E497" s="52"/>
      <c r="F497" s="52"/>
      <c r="G497" s="52"/>
      <c r="H497" s="52"/>
      <c r="I497" s="52"/>
    </row>
    <row r="498" spans="1:9" x14ac:dyDescent="0.25">
      <c r="A498" s="52"/>
      <c r="B498" s="52"/>
      <c r="C498" s="52"/>
      <c r="D498" s="52"/>
      <c r="E498" s="52"/>
      <c r="F498" s="52"/>
      <c r="G498" s="52"/>
      <c r="H498" s="52"/>
      <c r="I498" s="52"/>
    </row>
    <row r="499" spans="1:9" x14ac:dyDescent="0.25">
      <c r="A499" s="52"/>
      <c r="B499" s="52"/>
      <c r="C499" s="52"/>
      <c r="D499" s="52"/>
      <c r="E499" s="52"/>
      <c r="F499" s="52"/>
      <c r="G499" s="52"/>
      <c r="H499" s="52"/>
      <c r="I499" s="52"/>
    </row>
    <row r="500" spans="1:9" x14ac:dyDescent="0.25">
      <c r="A500" s="52"/>
      <c r="B500" s="52"/>
      <c r="C500" s="52"/>
      <c r="D500" s="52"/>
      <c r="E500" s="52"/>
      <c r="F500" s="52"/>
      <c r="G500" s="52"/>
      <c r="H500" s="52"/>
      <c r="I500" s="52"/>
    </row>
    <row r="501" spans="1:9" x14ac:dyDescent="0.25">
      <c r="A501" s="52"/>
      <c r="B501" s="52"/>
      <c r="C501" s="52"/>
      <c r="D501" s="52"/>
      <c r="E501" s="52"/>
      <c r="F501" s="52"/>
      <c r="G501" s="52"/>
      <c r="H501" s="52"/>
      <c r="I501" s="52"/>
    </row>
    <row r="502" spans="1:9" x14ac:dyDescent="0.25">
      <c r="A502" s="52"/>
      <c r="B502" s="52"/>
      <c r="C502" s="52"/>
      <c r="D502" s="52"/>
      <c r="E502" s="52"/>
      <c r="F502" s="52"/>
      <c r="G502" s="52"/>
      <c r="H502" s="52"/>
      <c r="I502" s="52"/>
    </row>
    <row r="503" spans="1:9" x14ac:dyDescent="0.25">
      <c r="A503" s="52"/>
      <c r="B503" s="52"/>
      <c r="C503" s="52"/>
      <c r="D503" s="52"/>
      <c r="E503" s="52"/>
      <c r="F503" s="52"/>
      <c r="G503" s="52"/>
      <c r="H503" s="52"/>
      <c r="I503" s="52"/>
    </row>
    <row r="504" spans="1:9" x14ac:dyDescent="0.25">
      <c r="A504" s="52"/>
      <c r="B504" s="52"/>
      <c r="C504" s="52"/>
      <c r="D504" s="52"/>
      <c r="E504" s="52"/>
      <c r="F504" s="52"/>
      <c r="G504" s="52"/>
      <c r="H504" s="52"/>
      <c r="I504" s="52"/>
    </row>
    <row r="505" spans="1:9" x14ac:dyDescent="0.25">
      <c r="A505" s="52"/>
      <c r="B505" s="52"/>
      <c r="C505" s="52"/>
      <c r="D505" s="52"/>
      <c r="E505" s="52"/>
      <c r="F505" s="52"/>
      <c r="G505" s="52"/>
      <c r="H505" s="52"/>
      <c r="I505" s="52"/>
    </row>
    <row r="506" spans="1:9" x14ac:dyDescent="0.25">
      <c r="A506" s="52"/>
      <c r="B506" s="52"/>
      <c r="C506" s="52"/>
      <c r="D506" s="52"/>
      <c r="E506" s="52"/>
      <c r="F506" s="52"/>
      <c r="G506" s="52"/>
      <c r="H506" s="52"/>
      <c r="I506" s="52"/>
    </row>
    <row r="507" spans="1:9" x14ac:dyDescent="0.25">
      <c r="A507" s="52"/>
      <c r="B507" s="52"/>
      <c r="C507" s="52"/>
      <c r="D507" s="52"/>
      <c r="E507" s="52"/>
      <c r="F507" s="52"/>
      <c r="G507" s="52"/>
      <c r="H507" s="52"/>
      <c r="I507" s="52"/>
    </row>
    <row r="508" spans="1:9" x14ac:dyDescent="0.25">
      <c r="A508" s="52"/>
      <c r="B508" s="52"/>
      <c r="C508" s="52"/>
      <c r="D508" s="52"/>
      <c r="E508" s="52"/>
      <c r="F508" s="52"/>
      <c r="G508" s="52"/>
      <c r="H508" s="52"/>
      <c r="I508" s="52"/>
    </row>
    <row r="509" spans="1:9" x14ac:dyDescent="0.25">
      <c r="A509" s="52"/>
      <c r="B509" s="52"/>
      <c r="C509" s="52"/>
      <c r="D509" s="52"/>
      <c r="E509" s="52"/>
      <c r="F509" s="52"/>
      <c r="G509" s="52"/>
      <c r="H509" s="52"/>
      <c r="I509" s="52"/>
    </row>
    <row r="510" spans="1:9" x14ac:dyDescent="0.25">
      <c r="A510" s="52"/>
      <c r="B510" s="52"/>
      <c r="C510" s="52"/>
      <c r="D510" s="52"/>
      <c r="E510" s="52"/>
      <c r="F510" s="52"/>
      <c r="G510" s="52"/>
      <c r="H510" s="52"/>
      <c r="I510" s="52"/>
    </row>
    <row r="511" spans="1:9" x14ac:dyDescent="0.25">
      <c r="A511" s="52"/>
      <c r="B511" s="52"/>
      <c r="C511" s="52"/>
      <c r="D511" s="52"/>
      <c r="E511" s="52"/>
      <c r="F511" s="52"/>
      <c r="G511" s="52"/>
      <c r="H511" s="52"/>
      <c r="I511" s="52"/>
    </row>
    <row r="512" spans="1:9" x14ac:dyDescent="0.25">
      <c r="A512" s="52"/>
      <c r="B512" s="52"/>
      <c r="C512" s="52"/>
      <c r="D512" s="52"/>
      <c r="E512" s="52"/>
      <c r="F512" s="52"/>
      <c r="G512" s="52"/>
      <c r="H512" s="52"/>
      <c r="I512" s="52"/>
    </row>
    <row r="513" spans="1:9" x14ac:dyDescent="0.25">
      <c r="A513" s="52"/>
      <c r="B513" s="52"/>
      <c r="C513" s="52"/>
      <c r="D513" s="52"/>
      <c r="E513" s="52"/>
      <c r="F513" s="52"/>
      <c r="G513" s="52"/>
      <c r="H513" s="52"/>
      <c r="I513" s="52"/>
    </row>
    <row r="514" spans="1:9" x14ac:dyDescent="0.25">
      <c r="A514" s="52"/>
      <c r="B514" s="52"/>
      <c r="C514" s="52"/>
      <c r="D514" s="52"/>
      <c r="E514" s="52"/>
      <c r="F514" s="52"/>
      <c r="G514" s="52"/>
      <c r="H514" s="52"/>
      <c r="I514" s="52"/>
    </row>
    <row r="515" spans="1:9" x14ac:dyDescent="0.25">
      <c r="A515" s="52"/>
      <c r="B515" s="52"/>
      <c r="C515" s="52"/>
      <c r="D515" s="52"/>
      <c r="E515" s="52"/>
      <c r="F515" s="52"/>
      <c r="G515" s="52"/>
      <c r="H515" s="52"/>
      <c r="I515" s="52"/>
    </row>
    <row r="516" spans="1:9" ht="13" x14ac:dyDescent="0.3">
      <c r="A516" s="295" t="s">
        <v>42</v>
      </c>
      <c r="B516" s="295"/>
      <c r="C516" s="52"/>
      <c r="D516" s="52"/>
      <c r="E516" s="52"/>
      <c r="F516" s="52"/>
      <c r="G516" s="52"/>
      <c r="H516" s="52"/>
      <c r="I516" s="52"/>
    </row>
    <row r="517" spans="1:9" x14ac:dyDescent="0.25">
      <c r="A517" s="52"/>
      <c r="B517" s="52"/>
      <c r="C517" s="52"/>
      <c r="D517" s="52"/>
      <c r="E517" s="52"/>
      <c r="F517" s="52"/>
      <c r="G517" s="52"/>
      <c r="H517" s="52"/>
      <c r="I517" s="52"/>
    </row>
    <row r="518" spans="1:9" x14ac:dyDescent="0.25">
      <c r="A518" s="52"/>
      <c r="B518" s="52"/>
      <c r="C518" s="52"/>
      <c r="D518" s="52"/>
      <c r="E518" s="52"/>
      <c r="F518" s="52"/>
      <c r="G518" s="52"/>
      <c r="H518" s="52"/>
      <c r="I518" s="52"/>
    </row>
    <row r="519" spans="1:9" x14ac:dyDescent="0.25">
      <c r="A519" s="52"/>
      <c r="B519" s="52"/>
      <c r="C519" s="52"/>
      <c r="D519" s="52"/>
      <c r="E519" s="52"/>
      <c r="F519" s="52"/>
      <c r="G519" s="52"/>
      <c r="H519" s="52"/>
      <c r="I519" s="52"/>
    </row>
    <row r="520" spans="1:9" x14ac:dyDescent="0.25">
      <c r="A520" s="52"/>
      <c r="B520" s="52"/>
      <c r="C520" s="52"/>
      <c r="D520" s="52"/>
      <c r="E520" s="52"/>
      <c r="F520" s="52"/>
      <c r="G520" s="52"/>
      <c r="H520" s="52"/>
      <c r="I520" s="52"/>
    </row>
    <row r="521" spans="1:9" x14ac:dyDescent="0.25">
      <c r="A521" s="52"/>
      <c r="B521" s="52"/>
      <c r="C521" s="52"/>
      <c r="D521" s="52"/>
      <c r="E521" s="52"/>
      <c r="F521" s="52"/>
      <c r="G521" s="52"/>
      <c r="H521" s="52"/>
      <c r="I521" s="52"/>
    </row>
    <row r="522" spans="1:9" x14ac:dyDescent="0.25">
      <c r="A522" s="52"/>
      <c r="B522" s="52"/>
      <c r="C522" s="52"/>
      <c r="D522" s="52"/>
      <c r="E522" s="52"/>
      <c r="F522" s="52"/>
      <c r="G522" s="52"/>
      <c r="H522" s="52"/>
      <c r="I522" s="52"/>
    </row>
    <row r="523" spans="1:9" x14ac:dyDescent="0.25">
      <c r="A523" s="52"/>
      <c r="B523" s="52"/>
      <c r="C523" s="52"/>
      <c r="D523" s="52"/>
      <c r="E523" s="52"/>
      <c r="F523" s="52"/>
      <c r="G523" s="52"/>
      <c r="H523" s="52"/>
      <c r="I523" s="52"/>
    </row>
    <row r="524" spans="1:9" x14ac:dyDescent="0.25">
      <c r="A524" s="52"/>
      <c r="B524" s="52"/>
      <c r="C524" s="52"/>
      <c r="D524" s="52"/>
      <c r="E524" s="52"/>
      <c r="F524" s="52"/>
      <c r="G524" s="52"/>
      <c r="H524" s="52"/>
      <c r="I524" s="52"/>
    </row>
    <row r="525" spans="1:9" x14ac:dyDescent="0.25">
      <c r="A525" s="52"/>
      <c r="B525" s="52"/>
      <c r="C525" s="52"/>
      <c r="D525" s="52"/>
      <c r="E525" s="52"/>
      <c r="F525" s="52"/>
      <c r="G525" s="52"/>
      <c r="H525" s="52"/>
      <c r="I525" s="52"/>
    </row>
    <row r="526" spans="1:9" x14ac:dyDescent="0.25">
      <c r="A526" s="52"/>
      <c r="B526" s="52"/>
      <c r="C526" s="52"/>
      <c r="D526" s="52"/>
      <c r="E526" s="52"/>
      <c r="F526" s="52"/>
      <c r="G526" s="52"/>
      <c r="H526" s="52"/>
      <c r="I526" s="52"/>
    </row>
    <row r="527" spans="1:9" x14ac:dyDescent="0.25">
      <c r="A527" s="52"/>
      <c r="B527" s="52"/>
      <c r="C527" s="52"/>
      <c r="D527" s="52"/>
      <c r="E527" s="52"/>
      <c r="F527" s="52"/>
      <c r="G527" s="52"/>
      <c r="H527" s="52"/>
      <c r="I527" s="52"/>
    </row>
    <row r="528" spans="1:9" x14ac:dyDescent="0.25">
      <c r="A528" s="52"/>
      <c r="B528" s="52"/>
      <c r="C528" s="52"/>
      <c r="D528" s="52"/>
      <c r="E528" s="52"/>
      <c r="F528" s="52"/>
      <c r="G528" s="52"/>
      <c r="H528" s="52"/>
      <c r="I528" s="52"/>
    </row>
    <row r="529" spans="1:9" x14ac:dyDescent="0.25">
      <c r="A529" s="52"/>
      <c r="B529" s="52"/>
      <c r="C529" s="52"/>
      <c r="D529" s="52"/>
      <c r="E529" s="52"/>
      <c r="F529" s="52"/>
      <c r="G529" s="52"/>
      <c r="H529" s="52"/>
      <c r="I529" s="52"/>
    </row>
    <row r="530" spans="1:9" x14ac:dyDescent="0.25">
      <c r="A530" s="52"/>
      <c r="B530" s="52"/>
      <c r="C530" s="52"/>
      <c r="D530" s="52"/>
      <c r="E530" s="52"/>
      <c r="F530" s="52"/>
      <c r="G530" s="52"/>
      <c r="H530" s="52"/>
      <c r="I530" s="52"/>
    </row>
    <row r="531" spans="1:9" x14ac:dyDescent="0.25">
      <c r="A531" s="52"/>
      <c r="B531" s="52"/>
      <c r="C531" s="52"/>
      <c r="D531" s="52"/>
      <c r="E531" s="52"/>
      <c r="F531" s="52"/>
      <c r="G531" s="52"/>
      <c r="H531" s="52"/>
      <c r="I531" s="52"/>
    </row>
    <row r="532" spans="1:9" x14ac:dyDescent="0.25">
      <c r="A532" s="52"/>
      <c r="B532" s="52"/>
      <c r="C532" s="52"/>
      <c r="D532" s="52"/>
      <c r="E532" s="52"/>
      <c r="F532" s="52"/>
      <c r="G532" s="52"/>
      <c r="H532" s="52"/>
      <c r="I532" s="52"/>
    </row>
    <row r="533" spans="1:9" x14ac:dyDescent="0.25">
      <c r="A533" s="52"/>
      <c r="B533" s="52"/>
      <c r="C533" s="52"/>
      <c r="D533" s="52"/>
      <c r="E533" s="52"/>
      <c r="F533" s="52"/>
      <c r="G533" s="52"/>
      <c r="H533" s="52"/>
      <c r="I533" s="52"/>
    </row>
    <row r="534" spans="1:9" x14ac:dyDescent="0.25">
      <c r="A534" s="52"/>
      <c r="B534" s="52"/>
      <c r="C534" s="52"/>
      <c r="D534" s="52"/>
      <c r="E534" s="52"/>
      <c r="F534" s="52"/>
      <c r="G534" s="52"/>
      <c r="H534" s="52"/>
      <c r="I534" s="52"/>
    </row>
    <row r="535" spans="1:9" x14ac:dyDescent="0.25">
      <c r="A535" s="52"/>
      <c r="B535" s="52"/>
      <c r="C535" s="52"/>
      <c r="D535" s="52"/>
      <c r="E535" s="52"/>
      <c r="F535" s="52"/>
      <c r="G535" s="52"/>
      <c r="H535" s="52"/>
      <c r="I535" s="52"/>
    </row>
    <row r="536" spans="1:9" x14ac:dyDescent="0.25">
      <c r="A536" s="52"/>
      <c r="B536" s="52"/>
      <c r="C536" s="52"/>
      <c r="D536" s="52"/>
      <c r="E536" s="52"/>
      <c r="F536" s="52"/>
      <c r="G536" s="52"/>
      <c r="H536" s="52"/>
      <c r="I536" s="52"/>
    </row>
    <row r="537" spans="1:9" x14ac:dyDescent="0.25">
      <c r="A537" s="52"/>
      <c r="B537" s="52"/>
      <c r="C537" s="52"/>
      <c r="D537" s="52"/>
      <c r="E537" s="52"/>
      <c r="F537" s="52"/>
      <c r="G537" s="52"/>
      <c r="H537" s="52"/>
      <c r="I537" s="52"/>
    </row>
    <row r="538" spans="1:9" x14ac:dyDescent="0.25">
      <c r="A538" s="52"/>
      <c r="B538" s="52"/>
      <c r="C538" s="52"/>
      <c r="D538" s="52"/>
      <c r="E538" s="52"/>
      <c r="F538" s="52"/>
      <c r="G538" s="52"/>
      <c r="H538" s="52"/>
      <c r="I538" s="52"/>
    </row>
    <row r="539" spans="1:9" x14ac:dyDescent="0.25">
      <c r="A539" s="52"/>
      <c r="B539" s="52"/>
      <c r="C539" s="52"/>
      <c r="D539" s="52"/>
      <c r="E539" s="52"/>
      <c r="F539" s="52"/>
      <c r="G539" s="52"/>
      <c r="H539" s="52"/>
      <c r="I539" s="52"/>
    </row>
    <row r="540" spans="1:9" x14ac:dyDescent="0.25">
      <c r="A540" s="52"/>
      <c r="B540" s="52"/>
      <c r="C540" s="52"/>
      <c r="D540" s="52"/>
      <c r="E540" s="52"/>
      <c r="F540" s="52"/>
      <c r="G540" s="52"/>
      <c r="H540" s="52"/>
      <c r="I540" s="52"/>
    </row>
    <row r="541" spans="1:9" x14ac:dyDescent="0.25">
      <c r="A541" s="52"/>
      <c r="B541" s="52"/>
      <c r="C541" s="52"/>
      <c r="D541" s="52"/>
      <c r="E541" s="52"/>
      <c r="F541" s="52"/>
      <c r="G541" s="52"/>
      <c r="H541" s="52"/>
      <c r="I541" s="52"/>
    </row>
    <row r="542" spans="1:9" x14ac:dyDescent="0.25">
      <c r="A542" s="52"/>
      <c r="B542" s="52"/>
      <c r="C542" s="52"/>
      <c r="D542" s="52"/>
      <c r="E542" s="52"/>
      <c r="F542" s="52"/>
      <c r="G542" s="52"/>
      <c r="H542" s="52"/>
      <c r="I542" s="52"/>
    </row>
    <row r="543" spans="1:9" x14ac:dyDescent="0.25">
      <c r="A543" s="52"/>
      <c r="B543" s="52"/>
      <c r="C543" s="52"/>
      <c r="D543" s="52"/>
      <c r="E543" s="52"/>
      <c r="F543" s="52"/>
      <c r="G543" s="52"/>
      <c r="H543" s="52"/>
      <c r="I543" s="52"/>
    </row>
    <row r="544" spans="1:9" x14ac:dyDescent="0.25">
      <c r="A544" s="52"/>
      <c r="B544" s="52"/>
      <c r="C544" s="52"/>
      <c r="D544" s="52"/>
      <c r="E544" s="52"/>
      <c r="F544" s="52"/>
      <c r="G544" s="52"/>
      <c r="H544" s="52"/>
      <c r="I544" s="52"/>
    </row>
    <row r="545" spans="1:9" x14ac:dyDescent="0.25">
      <c r="A545" s="52"/>
      <c r="B545" s="52"/>
      <c r="C545" s="52"/>
      <c r="D545" s="52"/>
      <c r="E545" s="52"/>
      <c r="F545" s="52"/>
      <c r="G545" s="52"/>
      <c r="H545" s="52"/>
      <c r="I545" s="52"/>
    </row>
    <row r="546" spans="1:9" x14ac:dyDescent="0.25">
      <c r="A546" s="52"/>
      <c r="B546" s="52"/>
      <c r="C546" s="52"/>
      <c r="D546" s="52"/>
      <c r="E546" s="52"/>
      <c r="F546" s="52"/>
      <c r="G546" s="52"/>
      <c r="H546" s="52"/>
      <c r="I546" s="52"/>
    </row>
    <row r="547" spans="1:9" x14ac:dyDescent="0.25">
      <c r="A547" s="52"/>
      <c r="B547" s="52"/>
      <c r="C547" s="52"/>
      <c r="D547" s="52"/>
      <c r="E547" s="52"/>
      <c r="F547" s="52"/>
      <c r="G547" s="52"/>
      <c r="H547" s="52"/>
      <c r="I547" s="52"/>
    </row>
    <row r="548" spans="1:9" x14ac:dyDescent="0.25">
      <c r="A548" s="52"/>
      <c r="B548" s="52"/>
      <c r="C548" s="52"/>
      <c r="D548" s="52"/>
      <c r="E548" s="52"/>
      <c r="F548" s="52"/>
      <c r="G548" s="52"/>
      <c r="H548" s="52"/>
      <c r="I548" s="52"/>
    </row>
    <row r="549" spans="1:9" x14ac:dyDescent="0.25">
      <c r="A549" s="52"/>
      <c r="B549" s="52"/>
      <c r="C549" s="52"/>
      <c r="D549" s="52"/>
      <c r="E549" s="52"/>
      <c r="F549" s="52"/>
      <c r="G549" s="52"/>
      <c r="H549" s="52"/>
      <c r="I549" s="52"/>
    </row>
    <row r="550" spans="1:9" x14ac:dyDescent="0.25">
      <c r="A550" s="52"/>
      <c r="B550" s="52"/>
      <c r="C550" s="52"/>
      <c r="D550" s="52"/>
      <c r="E550" s="52"/>
      <c r="F550" s="52"/>
      <c r="G550" s="52"/>
      <c r="H550" s="52"/>
      <c r="I550" s="52"/>
    </row>
    <row r="551" spans="1:9" x14ac:dyDescent="0.25">
      <c r="A551" s="52"/>
      <c r="B551" s="52"/>
      <c r="C551" s="52"/>
      <c r="D551" s="52"/>
      <c r="E551" s="52"/>
      <c r="F551" s="52"/>
      <c r="G551" s="52"/>
      <c r="H551" s="52"/>
      <c r="I551" s="52"/>
    </row>
    <row r="552" spans="1:9" x14ac:dyDescent="0.25">
      <c r="A552" s="52"/>
      <c r="B552" s="52"/>
      <c r="C552" s="52"/>
      <c r="D552" s="52"/>
      <c r="E552" s="52"/>
      <c r="F552" s="52"/>
      <c r="G552" s="52"/>
      <c r="H552" s="52"/>
      <c r="I552" s="52"/>
    </row>
    <row r="553" spans="1:9" x14ac:dyDescent="0.25">
      <c r="A553" s="52"/>
      <c r="B553" s="52"/>
      <c r="C553" s="52"/>
      <c r="D553" s="52"/>
      <c r="E553" s="52"/>
      <c r="F553" s="52"/>
      <c r="G553" s="52"/>
      <c r="H553" s="52"/>
      <c r="I553" s="52"/>
    </row>
    <row r="554" spans="1:9" x14ac:dyDescent="0.25">
      <c r="A554" s="52"/>
      <c r="B554" s="52"/>
      <c r="C554" s="52"/>
      <c r="D554" s="52"/>
      <c r="E554" s="52"/>
      <c r="F554" s="52"/>
      <c r="G554" s="52"/>
      <c r="H554" s="52"/>
      <c r="I554" s="52"/>
    </row>
    <row r="555" spans="1:9" x14ac:dyDescent="0.25">
      <c r="A555" s="52"/>
      <c r="B555" s="52"/>
      <c r="C555" s="52"/>
      <c r="D555" s="52"/>
      <c r="E555" s="52"/>
      <c r="F555" s="52"/>
      <c r="G555" s="52"/>
      <c r="H555" s="52"/>
      <c r="I555" s="52"/>
    </row>
    <row r="556" spans="1:9" x14ac:dyDescent="0.25">
      <c r="A556" s="52"/>
      <c r="B556" s="52"/>
      <c r="C556" s="52"/>
      <c r="D556" s="52"/>
      <c r="E556" s="52"/>
      <c r="F556" s="52"/>
      <c r="G556" s="52"/>
      <c r="H556" s="52"/>
      <c r="I556" s="52"/>
    </row>
    <row r="557" spans="1:9" x14ac:dyDescent="0.25">
      <c r="A557" s="52"/>
      <c r="B557" s="52"/>
      <c r="C557" s="52"/>
      <c r="D557" s="52"/>
      <c r="E557" s="52"/>
      <c r="F557" s="52"/>
      <c r="G557" s="52"/>
      <c r="H557" s="52"/>
      <c r="I557" s="52"/>
    </row>
    <row r="558" spans="1:9" x14ac:dyDescent="0.25">
      <c r="A558" s="52"/>
      <c r="B558" s="52"/>
      <c r="C558" s="52"/>
      <c r="D558" s="52"/>
      <c r="E558" s="52"/>
      <c r="F558" s="52"/>
      <c r="G558" s="52"/>
      <c r="H558" s="52"/>
      <c r="I558" s="52"/>
    </row>
    <row r="559" spans="1:9" x14ac:dyDescent="0.25">
      <c r="A559" s="52"/>
      <c r="B559" s="52"/>
      <c r="C559" s="52"/>
      <c r="D559" s="52"/>
      <c r="E559" s="52"/>
      <c r="F559" s="52"/>
      <c r="G559" s="52"/>
      <c r="H559" s="52"/>
      <c r="I559" s="52"/>
    </row>
    <row r="560" spans="1:9" x14ac:dyDescent="0.25">
      <c r="A560" s="52"/>
      <c r="B560" s="52"/>
      <c r="C560" s="52"/>
      <c r="D560" s="52"/>
      <c r="E560" s="52"/>
      <c r="F560" s="52"/>
      <c r="G560" s="52"/>
      <c r="H560" s="52"/>
      <c r="I560" s="52"/>
    </row>
    <row r="561" spans="1:9" x14ac:dyDescent="0.2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x14ac:dyDescent="0.25">
      <c r="A562" s="52"/>
      <c r="B562" s="52"/>
      <c r="C562" s="52"/>
      <c r="D562" s="52"/>
      <c r="E562" s="52"/>
      <c r="F562" s="52"/>
      <c r="G562" s="52"/>
      <c r="H562" s="52"/>
      <c r="I562" s="52"/>
    </row>
    <row r="563" spans="1:9" x14ac:dyDescent="0.25">
      <c r="A563" s="52"/>
      <c r="B563" s="52"/>
      <c r="C563" s="52"/>
      <c r="D563" s="52"/>
      <c r="E563" s="52"/>
      <c r="F563" s="52"/>
      <c r="G563" s="52"/>
      <c r="H563" s="52"/>
      <c r="I563" s="52"/>
    </row>
    <row r="564" spans="1:9" x14ac:dyDescent="0.25">
      <c r="A564" s="52"/>
      <c r="B564" s="52"/>
      <c r="C564" s="52"/>
      <c r="D564" s="52"/>
      <c r="E564" s="52"/>
      <c r="F564" s="52"/>
      <c r="G564" s="52"/>
      <c r="H564" s="52"/>
      <c r="I564" s="52"/>
    </row>
    <row r="565" spans="1:9" x14ac:dyDescent="0.25">
      <c r="A565" s="52"/>
      <c r="B565" s="52"/>
      <c r="C565" s="52"/>
      <c r="D565" s="52"/>
      <c r="E565" s="52"/>
      <c r="F565" s="52"/>
      <c r="G565" s="52"/>
      <c r="H565" s="52"/>
      <c r="I565" s="52"/>
    </row>
    <row r="566" spans="1:9" x14ac:dyDescent="0.25">
      <c r="A566" s="52"/>
      <c r="B566" s="52"/>
      <c r="C566" s="52"/>
      <c r="D566" s="52"/>
      <c r="E566" s="52"/>
      <c r="F566" s="52"/>
      <c r="G566" s="52"/>
      <c r="H566" s="52"/>
      <c r="I566" s="52"/>
    </row>
    <row r="567" spans="1:9" x14ac:dyDescent="0.25">
      <c r="A567" s="52"/>
      <c r="B567" s="52"/>
      <c r="C567" s="52"/>
      <c r="D567" s="52"/>
      <c r="E567" s="52"/>
      <c r="F567" s="52"/>
      <c r="G567" s="52"/>
      <c r="H567" s="52"/>
      <c r="I567" s="52"/>
    </row>
    <row r="568" spans="1:9" x14ac:dyDescent="0.25">
      <c r="A568" s="52"/>
      <c r="B568" s="52"/>
      <c r="C568" s="52"/>
      <c r="D568" s="52"/>
      <c r="E568" s="52"/>
      <c r="F568" s="52"/>
      <c r="G568" s="52"/>
      <c r="H568" s="52"/>
      <c r="I568" s="52"/>
    </row>
    <row r="569" spans="1:9" x14ac:dyDescent="0.25">
      <c r="A569" s="52"/>
      <c r="B569" s="52"/>
      <c r="C569" s="52"/>
      <c r="D569" s="52"/>
      <c r="E569" s="52"/>
      <c r="F569" s="52"/>
      <c r="G569" s="52"/>
      <c r="H569" s="52"/>
      <c r="I569" s="52"/>
    </row>
    <row r="570" spans="1:9" x14ac:dyDescent="0.25">
      <c r="A570" s="52"/>
      <c r="B570" s="52"/>
      <c r="C570" s="52"/>
      <c r="D570" s="52"/>
      <c r="E570" s="52"/>
      <c r="F570" s="52"/>
      <c r="G570" s="52"/>
      <c r="H570" s="52"/>
      <c r="I570" s="52"/>
    </row>
    <row r="571" spans="1:9" x14ac:dyDescent="0.25">
      <c r="A571" s="52"/>
      <c r="B571" s="52"/>
      <c r="C571" s="52"/>
      <c r="D571" s="52"/>
      <c r="E571" s="52"/>
      <c r="F571" s="52"/>
      <c r="G571" s="52"/>
      <c r="H571" s="52"/>
      <c r="I571" s="52"/>
    </row>
    <row r="572" spans="1:9" x14ac:dyDescent="0.25">
      <c r="A572" s="52"/>
      <c r="B572" s="52"/>
      <c r="C572" s="52"/>
      <c r="D572" s="52"/>
      <c r="E572" s="52"/>
      <c r="F572" s="52"/>
      <c r="G572" s="52"/>
      <c r="H572" s="52"/>
      <c r="I572" s="52"/>
    </row>
    <row r="573" spans="1:9" x14ac:dyDescent="0.25">
      <c r="A573" s="52"/>
      <c r="B573" s="52"/>
      <c r="C573" s="52"/>
      <c r="D573" s="52"/>
      <c r="E573" s="52"/>
      <c r="F573" s="52"/>
      <c r="G573" s="52"/>
      <c r="H573" s="52"/>
      <c r="I573" s="52"/>
    </row>
    <row r="574" spans="1:9" x14ac:dyDescent="0.25">
      <c r="A574" s="52"/>
      <c r="B574" s="52"/>
      <c r="C574" s="52"/>
      <c r="D574" s="52"/>
      <c r="E574" s="52"/>
      <c r="F574" s="52"/>
      <c r="G574" s="52"/>
      <c r="H574" s="52"/>
      <c r="I574" s="52"/>
    </row>
    <row r="575" spans="1:9" x14ac:dyDescent="0.25">
      <c r="A575" s="52"/>
      <c r="B575" s="52"/>
      <c r="C575" s="52"/>
      <c r="D575" s="52"/>
      <c r="E575" s="52"/>
      <c r="F575" s="52"/>
      <c r="G575" s="52"/>
      <c r="H575" s="52"/>
      <c r="I575" s="52"/>
    </row>
    <row r="576" spans="1:9" x14ac:dyDescent="0.25">
      <c r="A576" s="52"/>
      <c r="B576" s="52"/>
      <c r="C576" s="52"/>
      <c r="D576" s="52"/>
      <c r="E576" s="52"/>
      <c r="F576" s="52"/>
      <c r="G576" s="52"/>
      <c r="H576" s="52"/>
      <c r="I576" s="52"/>
    </row>
    <row r="577" spans="1:9" x14ac:dyDescent="0.25">
      <c r="A577" s="52"/>
      <c r="B577" s="52"/>
      <c r="C577" s="52"/>
      <c r="D577" s="52"/>
      <c r="E577" s="52"/>
      <c r="F577" s="52"/>
      <c r="G577" s="52"/>
      <c r="H577" s="52"/>
      <c r="I577" s="52"/>
    </row>
    <row r="578" spans="1:9" x14ac:dyDescent="0.25">
      <c r="A578" s="52"/>
      <c r="B578" s="52"/>
      <c r="C578" s="52"/>
      <c r="D578" s="52"/>
      <c r="E578" s="52"/>
      <c r="F578" s="52"/>
      <c r="G578" s="52"/>
      <c r="H578" s="52"/>
      <c r="I578" s="52"/>
    </row>
    <row r="579" spans="1:9" x14ac:dyDescent="0.25">
      <c r="A579" s="52"/>
      <c r="B579" s="52"/>
      <c r="C579" s="52"/>
      <c r="D579" s="52"/>
      <c r="E579" s="52"/>
      <c r="F579" s="52"/>
      <c r="G579" s="52"/>
      <c r="H579" s="52"/>
      <c r="I579" s="52"/>
    </row>
    <row r="580" spans="1:9" ht="13" x14ac:dyDescent="0.3">
      <c r="A580" s="295" t="s">
        <v>43</v>
      </c>
      <c r="B580" s="295"/>
      <c r="C580" s="52"/>
      <c r="D580" s="52"/>
      <c r="E580" s="52"/>
      <c r="F580" s="52"/>
      <c r="G580" s="52"/>
      <c r="H580" s="52"/>
      <c r="I580" s="52"/>
    </row>
    <row r="581" spans="1:9" x14ac:dyDescent="0.25">
      <c r="A581" s="52"/>
      <c r="B581" s="52"/>
      <c r="C581" s="52"/>
      <c r="D581" s="52"/>
      <c r="E581" s="52"/>
      <c r="F581" s="52"/>
      <c r="G581" s="52"/>
      <c r="H581" s="52"/>
      <c r="I581" s="52"/>
    </row>
    <row r="582" spans="1:9" x14ac:dyDescent="0.25">
      <c r="A582" s="52"/>
      <c r="B582" s="52"/>
      <c r="C582" s="52"/>
      <c r="D582" s="52"/>
      <c r="E582" s="52"/>
      <c r="F582" s="52"/>
      <c r="G582" s="52"/>
      <c r="H582" s="52"/>
      <c r="I582" s="52"/>
    </row>
    <row r="583" spans="1:9" x14ac:dyDescent="0.25">
      <c r="A583" s="52"/>
      <c r="B583" s="52"/>
      <c r="C583" s="52"/>
      <c r="D583" s="52"/>
      <c r="E583" s="52"/>
      <c r="F583" s="52"/>
      <c r="G583" s="52"/>
      <c r="H583" s="52"/>
      <c r="I583" s="52"/>
    </row>
    <row r="584" spans="1:9" x14ac:dyDescent="0.25">
      <c r="A584" s="52"/>
      <c r="B584" s="52"/>
      <c r="C584" s="52"/>
      <c r="D584" s="52"/>
      <c r="E584" s="52"/>
      <c r="F584" s="52"/>
      <c r="G584" s="52"/>
      <c r="H584" s="52"/>
      <c r="I584" s="52"/>
    </row>
    <row r="585" spans="1:9" x14ac:dyDescent="0.25">
      <c r="A585" s="52"/>
      <c r="B585" s="52"/>
      <c r="C585" s="52"/>
      <c r="D585" s="52"/>
      <c r="E585" s="52"/>
      <c r="F585" s="52"/>
      <c r="G585" s="52"/>
      <c r="H585" s="52"/>
      <c r="I585" s="52"/>
    </row>
    <row r="586" spans="1:9" x14ac:dyDescent="0.25">
      <c r="A586" s="52"/>
      <c r="B586" s="52"/>
      <c r="C586" s="52"/>
      <c r="D586" s="52"/>
      <c r="E586" s="52"/>
      <c r="F586" s="52"/>
      <c r="G586" s="52"/>
      <c r="H586" s="52"/>
      <c r="I586" s="52"/>
    </row>
    <row r="587" spans="1:9" x14ac:dyDescent="0.25">
      <c r="A587" s="52"/>
      <c r="B587" s="52"/>
      <c r="C587" s="52"/>
      <c r="D587" s="52"/>
      <c r="E587" s="52"/>
      <c r="F587" s="52"/>
      <c r="G587" s="52"/>
      <c r="H587" s="52"/>
      <c r="I587" s="52"/>
    </row>
    <row r="588" spans="1:9" x14ac:dyDescent="0.25">
      <c r="A588" s="52"/>
      <c r="B588" s="52"/>
      <c r="C588" s="52"/>
      <c r="D588" s="52"/>
      <c r="E588" s="52"/>
      <c r="F588" s="52"/>
      <c r="G588" s="52"/>
      <c r="H588" s="52"/>
      <c r="I588" s="52"/>
    </row>
    <row r="589" spans="1:9" x14ac:dyDescent="0.25">
      <c r="A589" s="52"/>
      <c r="B589" s="52"/>
      <c r="C589" s="52"/>
      <c r="D589" s="52"/>
      <c r="E589" s="52"/>
      <c r="F589" s="52"/>
      <c r="G589" s="52"/>
      <c r="H589" s="52"/>
      <c r="I589" s="52"/>
    </row>
    <row r="590" spans="1:9" x14ac:dyDescent="0.25">
      <c r="A590" s="52"/>
      <c r="B590" s="52"/>
      <c r="C590" s="52"/>
      <c r="D590" s="52"/>
      <c r="E590" s="52"/>
      <c r="F590" s="52"/>
      <c r="G590" s="52"/>
      <c r="H590" s="52"/>
      <c r="I590" s="52"/>
    </row>
    <row r="591" spans="1:9" x14ac:dyDescent="0.25">
      <c r="A591" s="52"/>
      <c r="B591" s="52"/>
      <c r="C591" s="52"/>
      <c r="D591" s="52"/>
      <c r="E591" s="52"/>
      <c r="F591" s="52"/>
      <c r="G591" s="52"/>
      <c r="H591" s="52"/>
      <c r="I591" s="52"/>
    </row>
    <row r="592" spans="1:9" x14ac:dyDescent="0.25">
      <c r="A592" s="52"/>
      <c r="B592" s="52"/>
      <c r="C592" s="52"/>
      <c r="D592" s="52"/>
      <c r="E592" s="52"/>
      <c r="F592" s="52"/>
      <c r="G592" s="52"/>
      <c r="H592" s="52"/>
      <c r="I592" s="52"/>
    </row>
    <row r="593" spans="1:9" x14ac:dyDescent="0.25">
      <c r="A593" s="52"/>
      <c r="B593" s="52"/>
      <c r="C593" s="52"/>
      <c r="D593" s="52"/>
      <c r="E593" s="52"/>
      <c r="F593" s="52"/>
      <c r="G593" s="52"/>
      <c r="H593" s="52"/>
      <c r="I593" s="52"/>
    </row>
    <row r="594" spans="1:9" x14ac:dyDescent="0.25">
      <c r="A594" s="52"/>
      <c r="B594" s="52"/>
      <c r="C594" s="52"/>
      <c r="D594" s="52"/>
      <c r="E594" s="52"/>
      <c r="F594" s="52"/>
      <c r="G594" s="52"/>
      <c r="H594" s="52"/>
      <c r="I594" s="52"/>
    </row>
    <row r="595" spans="1:9" x14ac:dyDescent="0.25">
      <c r="A595" s="52"/>
      <c r="B595" s="52"/>
      <c r="C595" s="52"/>
      <c r="D595" s="52"/>
      <c r="E595" s="52"/>
      <c r="F595" s="52"/>
      <c r="G595" s="52"/>
      <c r="H595" s="52"/>
      <c r="I595" s="52"/>
    </row>
    <row r="596" spans="1:9" x14ac:dyDescent="0.25">
      <c r="A596" s="52"/>
      <c r="B596" s="52"/>
      <c r="C596" s="52"/>
      <c r="D596" s="52"/>
      <c r="E596" s="52"/>
      <c r="F596" s="52"/>
      <c r="G596" s="52"/>
      <c r="H596" s="52"/>
      <c r="I596" s="52"/>
    </row>
    <row r="597" spans="1:9" x14ac:dyDescent="0.25">
      <c r="A597" s="52"/>
      <c r="B597" s="52"/>
      <c r="C597" s="52"/>
      <c r="D597" s="52"/>
      <c r="E597" s="52"/>
      <c r="F597" s="52"/>
      <c r="G597" s="52"/>
      <c r="H597" s="52"/>
      <c r="I597" s="52"/>
    </row>
    <row r="598" spans="1:9" x14ac:dyDescent="0.25">
      <c r="A598" s="52"/>
      <c r="B598" s="52"/>
      <c r="C598" s="52"/>
      <c r="D598" s="52"/>
      <c r="E598" s="52"/>
      <c r="F598" s="52"/>
      <c r="G598" s="52"/>
      <c r="H598" s="52"/>
      <c r="I598" s="52"/>
    </row>
    <row r="599" spans="1:9" x14ac:dyDescent="0.25">
      <c r="A599" s="52"/>
      <c r="B599" s="52"/>
      <c r="C599" s="52"/>
      <c r="D599" s="52"/>
      <c r="E599" s="52"/>
      <c r="F599" s="52"/>
      <c r="G599" s="52"/>
      <c r="H599" s="52"/>
      <c r="I599" s="52"/>
    </row>
    <row r="600" spans="1:9" x14ac:dyDescent="0.25">
      <c r="A600" s="52"/>
      <c r="B600" s="52"/>
      <c r="C600" s="52"/>
      <c r="D600" s="52"/>
      <c r="E600" s="52"/>
      <c r="F600" s="52"/>
      <c r="G600" s="52"/>
      <c r="H600" s="52"/>
      <c r="I600" s="52"/>
    </row>
    <row r="601" spans="1:9" x14ac:dyDescent="0.25">
      <c r="A601" s="52"/>
      <c r="B601" s="52"/>
      <c r="C601" s="52"/>
      <c r="D601" s="52"/>
      <c r="E601" s="52"/>
      <c r="F601" s="52"/>
      <c r="G601" s="52"/>
      <c r="H601" s="52"/>
      <c r="I601" s="52"/>
    </row>
    <row r="602" spans="1:9" x14ac:dyDescent="0.25">
      <c r="A602" s="52"/>
      <c r="B602" s="52"/>
      <c r="C602" s="52"/>
      <c r="D602" s="52"/>
      <c r="E602" s="52"/>
      <c r="F602" s="52"/>
      <c r="G602" s="52"/>
      <c r="H602" s="52"/>
      <c r="I602" s="52"/>
    </row>
    <row r="603" spans="1:9" x14ac:dyDescent="0.25">
      <c r="A603" s="52"/>
      <c r="B603" s="52"/>
      <c r="C603" s="52"/>
      <c r="D603" s="52"/>
      <c r="E603" s="52"/>
      <c r="F603" s="52"/>
      <c r="G603" s="52"/>
      <c r="H603" s="52"/>
      <c r="I603" s="52"/>
    </row>
    <row r="604" spans="1:9" x14ac:dyDescent="0.25">
      <c r="A604" s="52"/>
      <c r="B604" s="52"/>
      <c r="C604" s="52"/>
      <c r="D604" s="52"/>
      <c r="E604" s="52"/>
      <c r="F604" s="52"/>
      <c r="G604" s="52"/>
      <c r="H604" s="52"/>
      <c r="I604" s="52"/>
    </row>
    <row r="605" spans="1:9" x14ac:dyDescent="0.25">
      <c r="A605" s="52"/>
      <c r="B605" s="52"/>
      <c r="C605" s="52"/>
      <c r="D605" s="52"/>
      <c r="E605" s="52"/>
      <c r="F605" s="52"/>
      <c r="G605" s="52"/>
      <c r="H605" s="52"/>
      <c r="I605" s="52"/>
    </row>
    <row r="606" spans="1:9" x14ac:dyDescent="0.25">
      <c r="A606" s="52"/>
      <c r="B606" s="52"/>
      <c r="C606" s="52"/>
      <c r="D606" s="52"/>
      <c r="E606" s="52"/>
      <c r="F606" s="52"/>
      <c r="G606" s="52"/>
      <c r="H606" s="52"/>
      <c r="I606" s="52"/>
    </row>
    <row r="607" spans="1:9" x14ac:dyDescent="0.25">
      <c r="A607" s="52"/>
      <c r="B607" s="52"/>
      <c r="C607" s="52"/>
      <c r="D607" s="52"/>
      <c r="E607" s="52"/>
      <c r="F607" s="52"/>
      <c r="G607" s="52"/>
      <c r="H607" s="52"/>
      <c r="I607" s="52"/>
    </row>
    <row r="608" spans="1:9" x14ac:dyDescent="0.25">
      <c r="A608" s="52"/>
      <c r="B608" s="52"/>
      <c r="C608" s="52"/>
      <c r="D608" s="52"/>
      <c r="E608" s="52"/>
      <c r="F608" s="52"/>
      <c r="G608" s="52"/>
      <c r="H608" s="52"/>
      <c r="I608" s="52"/>
    </row>
    <row r="609" spans="1:9" x14ac:dyDescent="0.25">
      <c r="A609" s="52"/>
      <c r="B609" s="52"/>
      <c r="C609" s="52"/>
      <c r="D609" s="52"/>
      <c r="E609" s="52"/>
      <c r="F609" s="52"/>
      <c r="G609" s="52"/>
      <c r="H609" s="52"/>
      <c r="I609" s="52"/>
    </row>
    <row r="610" spans="1:9" x14ac:dyDescent="0.25">
      <c r="A610" s="52"/>
      <c r="B610" s="52"/>
      <c r="C610" s="52"/>
      <c r="D610" s="52"/>
      <c r="E610" s="52"/>
      <c r="F610" s="52"/>
      <c r="G610" s="52"/>
      <c r="H610" s="52"/>
      <c r="I610" s="52"/>
    </row>
    <row r="611" spans="1:9" x14ac:dyDescent="0.25">
      <c r="A611" s="52"/>
      <c r="B611" s="52"/>
      <c r="C611" s="52"/>
      <c r="D611" s="52"/>
      <c r="E611" s="52"/>
      <c r="F611" s="52"/>
      <c r="G611" s="52"/>
      <c r="H611" s="52"/>
      <c r="I611" s="52"/>
    </row>
    <row r="612" spans="1:9" x14ac:dyDescent="0.25">
      <c r="A612" s="52"/>
      <c r="B612" s="52"/>
      <c r="C612" s="52"/>
      <c r="D612" s="52"/>
      <c r="E612" s="52"/>
      <c r="F612" s="52"/>
      <c r="G612" s="52"/>
      <c r="H612" s="52"/>
      <c r="I612" s="52"/>
    </row>
    <row r="613" spans="1:9" x14ac:dyDescent="0.25">
      <c r="A613" s="52"/>
      <c r="B613" s="52"/>
      <c r="C613" s="52"/>
      <c r="D613" s="52"/>
      <c r="E613" s="52"/>
      <c r="F613" s="52"/>
      <c r="G613" s="52"/>
      <c r="H613" s="52"/>
      <c r="I613" s="52"/>
    </row>
    <row r="614" spans="1:9" x14ac:dyDescent="0.25">
      <c r="A614" s="52"/>
      <c r="B614" s="52"/>
      <c r="C614" s="52"/>
      <c r="D614" s="52"/>
      <c r="E614" s="52"/>
      <c r="F614" s="52"/>
      <c r="G614" s="52"/>
      <c r="H614" s="52"/>
      <c r="I614" s="52"/>
    </row>
    <row r="615" spans="1:9" x14ac:dyDescent="0.25">
      <c r="A615" s="52"/>
      <c r="B615" s="52"/>
      <c r="C615" s="52"/>
      <c r="D615" s="52"/>
      <c r="E615" s="52"/>
      <c r="F615" s="52"/>
      <c r="G615" s="52"/>
      <c r="H615" s="52"/>
      <c r="I615" s="52"/>
    </row>
    <row r="616" spans="1:9" x14ac:dyDescent="0.25">
      <c r="A616" s="52"/>
      <c r="B616" s="52"/>
      <c r="C616" s="52"/>
      <c r="D616" s="52"/>
      <c r="E616" s="52"/>
      <c r="F616" s="52"/>
      <c r="G616" s="52"/>
      <c r="H616" s="52"/>
      <c r="I616" s="52"/>
    </row>
    <row r="617" spans="1:9" x14ac:dyDescent="0.25">
      <c r="A617" s="52"/>
      <c r="B617" s="52"/>
      <c r="C617" s="52"/>
      <c r="D617" s="52"/>
      <c r="E617" s="52"/>
      <c r="F617" s="52"/>
      <c r="G617" s="52"/>
      <c r="H617" s="52"/>
      <c r="I617" s="52"/>
    </row>
    <row r="618" spans="1:9" x14ac:dyDescent="0.25">
      <c r="A618" s="52"/>
      <c r="B618" s="52"/>
      <c r="C618" s="52"/>
      <c r="D618" s="52"/>
      <c r="E618" s="52"/>
      <c r="F618" s="52"/>
      <c r="G618" s="52"/>
      <c r="H618" s="52"/>
      <c r="I618" s="52"/>
    </row>
    <row r="619" spans="1:9" x14ac:dyDescent="0.25">
      <c r="A619" s="52"/>
      <c r="B619" s="52"/>
      <c r="C619" s="52"/>
      <c r="D619" s="52"/>
      <c r="E619" s="52"/>
      <c r="F619" s="52"/>
      <c r="G619" s="52"/>
      <c r="H619" s="52"/>
      <c r="I619" s="52"/>
    </row>
    <row r="620" spans="1:9" x14ac:dyDescent="0.25">
      <c r="A620" s="52"/>
      <c r="B620" s="52"/>
      <c r="C620" s="52"/>
      <c r="D620" s="52"/>
      <c r="E620" s="52"/>
      <c r="F620" s="52"/>
      <c r="G620" s="52"/>
      <c r="H620" s="52"/>
      <c r="I620" s="52"/>
    </row>
    <row r="621" spans="1:9" x14ac:dyDescent="0.25">
      <c r="A621" s="52"/>
      <c r="B621" s="52"/>
      <c r="C621" s="52"/>
      <c r="D621" s="52"/>
      <c r="E621" s="52"/>
      <c r="F621" s="52"/>
      <c r="G621" s="52"/>
      <c r="H621" s="52"/>
      <c r="I621" s="52"/>
    </row>
    <row r="622" spans="1:9" x14ac:dyDescent="0.25">
      <c r="A622" s="52"/>
      <c r="B622" s="52"/>
      <c r="C622" s="52"/>
      <c r="D622" s="52"/>
      <c r="E622" s="52"/>
      <c r="F622" s="52"/>
      <c r="G622" s="52"/>
      <c r="H622" s="52"/>
      <c r="I622" s="52"/>
    </row>
    <row r="623" spans="1:9" x14ac:dyDescent="0.25">
      <c r="A623" s="52"/>
      <c r="B623" s="52"/>
      <c r="C623" s="52"/>
      <c r="D623" s="52"/>
      <c r="E623" s="52"/>
      <c r="F623" s="52"/>
      <c r="G623" s="52"/>
      <c r="H623" s="52"/>
      <c r="I623" s="52"/>
    </row>
    <row r="624" spans="1:9" x14ac:dyDescent="0.25">
      <c r="A624" s="52"/>
      <c r="B624" s="52"/>
      <c r="C624" s="52"/>
      <c r="D624" s="52"/>
      <c r="E624" s="52"/>
      <c r="F624" s="52"/>
      <c r="G624" s="52"/>
      <c r="H624" s="52"/>
      <c r="I624" s="52"/>
    </row>
    <row r="625" spans="1:9" x14ac:dyDescent="0.25">
      <c r="A625" s="52"/>
      <c r="B625" s="52"/>
      <c r="C625" s="52"/>
      <c r="D625" s="52"/>
      <c r="E625" s="52"/>
      <c r="F625" s="52"/>
      <c r="G625" s="52"/>
      <c r="H625" s="52"/>
      <c r="I625" s="52"/>
    </row>
    <row r="626" spans="1:9" x14ac:dyDescent="0.25">
      <c r="A626" s="52"/>
      <c r="B626" s="52"/>
      <c r="C626" s="52"/>
      <c r="D626" s="52"/>
      <c r="E626" s="52"/>
      <c r="F626" s="52"/>
      <c r="G626" s="52"/>
      <c r="H626" s="52"/>
      <c r="I626" s="52"/>
    </row>
    <row r="627" spans="1:9" x14ac:dyDescent="0.25">
      <c r="A627" s="52"/>
      <c r="B627" s="52"/>
      <c r="C627" s="52"/>
      <c r="D627" s="52"/>
      <c r="E627" s="52"/>
      <c r="F627" s="52"/>
      <c r="G627" s="52"/>
      <c r="H627" s="52"/>
      <c r="I627" s="52"/>
    </row>
    <row r="628" spans="1:9" x14ac:dyDescent="0.25">
      <c r="A628" s="52"/>
      <c r="B628" s="52"/>
      <c r="C628" s="52"/>
      <c r="D628" s="52"/>
      <c r="E628" s="52"/>
      <c r="F628" s="52"/>
      <c r="G628" s="52"/>
      <c r="H628" s="52"/>
      <c r="I628" s="52"/>
    </row>
    <row r="629" spans="1:9" x14ac:dyDescent="0.25">
      <c r="A629" s="52"/>
      <c r="B629" s="52"/>
      <c r="C629" s="52"/>
      <c r="D629" s="52"/>
      <c r="E629" s="52"/>
      <c r="F629" s="52"/>
      <c r="G629" s="52"/>
      <c r="H629" s="52"/>
      <c r="I629" s="52"/>
    </row>
    <row r="630" spans="1:9" x14ac:dyDescent="0.25">
      <c r="A630" s="52"/>
      <c r="B630" s="52"/>
      <c r="C630" s="52"/>
      <c r="D630" s="52"/>
      <c r="E630" s="52"/>
      <c r="F630" s="52"/>
      <c r="G630" s="52"/>
      <c r="H630" s="52"/>
      <c r="I630" s="52"/>
    </row>
    <row r="631" spans="1:9" x14ac:dyDescent="0.25">
      <c r="A631" s="52"/>
      <c r="B631" s="52"/>
      <c r="C631" s="52"/>
      <c r="D631" s="52"/>
      <c r="E631" s="52"/>
      <c r="F631" s="52"/>
      <c r="G631" s="52"/>
      <c r="H631" s="52"/>
      <c r="I631" s="52"/>
    </row>
    <row r="632" spans="1:9" x14ac:dyDescent="0.25">
      <c r="A632" s="52"/>
      <c r="B632" s="52"/>
      <c r="C632" s="52"/>
      <c r="D632" s="52"/>
      <c r="E632" s="52"/>
      <c r="F632" s="52"/>
      <c r="G632" s="52"/>
      <c r="H632" s="52"/>
      <c r="I632" s="52"/>
    </row>
    <row r="633" spans="1:9" x14ac:dyDescent="0.25">
      <c r="A633" s="52"/>
      <c r="B633" s="52"/>
      <c r="C633" s="52"/>
      <c r="D633" s="52"/>
      <c r="E633" s="52"/>
      <c r="F633" s="52"/>
      <c r="G633" s="52"/>
      <c r="H633" s="52"/>
      <c r="I633" s="52"/>
    </row>
    <row r="634" spans="1:9" x14ac:dyDescent="0.25">
      <c r="A634" s="52"/>
      <c r="B634" s="52"/>
      <c r="C634" s="52"/>
      <c r="D634" s="52"/>
      <c r="E634" s="52"/>
      <c r="F634" s="52"/>
      <c r="G634" s="52"/>
      <c r="H634" s="52"/>
      <c r="I634" s="52"/>
    </row>
    <row r="635" spans="1:9" x14ac:dyDescent="0.25">
      <c r="A635" s="52"/>
      <c r="B635" s="52"/>
      <c r="C635" s="52"/>
      <c r="D635" s="52"/>
      <c r="E635" s="52"/>
      <c r="F635" s="52"/>
      <c r="G635" s="52"/>
      <c r="H635" s="52"/>
      <c r="I635" s="52"/>
    </row>
    <row r="636" spans="1:9" x14ac:dyDescent="0.25">
      <c r="A636" s="52"/>
      <c r="B636" s="52"/>
      <c r="C636" s="52"/>
      <c r="D636" s="52"/>
      <c r="E636" s="52"/>
      <c r="F636" s="52"/>
      <c r="G636" s="52"/>
      <c r="H636" s="52"/>
      <c r="I636" s="52"/>
    </row>
    <row r="637" spans="1:9" x14ac:dyDescent="0.25">
      <c r="A637" s="52"/>
      <c r="B637" s="52"/>
      <c r="C637" s="52"/>
      <c r="D637" s="52"/>
      <c r="E637" s="52"/>
      <c r="F637" s="52"/>
      <c r="G637" s="52"/>
      <c r="H637" s="52"/>
      <c r="I637" s="52"/>
    </row>
    <row r="638" spans="1:9" x14ac:dyDescent="0.25">
      <c r="A638" s="52"/>
      <c r="B638" s="52"/>
      <c r="C638" s="52"/>
      <c r="D638" s="52"/>
      <c r="E638" s="52"/>
      <c r="F638" s="52"/>
      <c r="G638" s="52"/>
      <c r="H638" s="52"/>
      <c r="I638" s="52"/>
    </row>
    <row r="639" spans="1:9" x14ac:dyDescent="0.25">
      <c r="A639" s="52"/>
      <c r="B639" s="52"/>
      <c r="C639" s="52"/>
      <c r="D639" s="52"/>
      <c r="E639" s="52"/>
      <c r="F639" s="52"/>
      <c r="G639" s="52"/>
      <c r="H639" s="52"/>
      <c r="I639" s="52"/>
    </row>
    <row r="640" spans="1:9" x14ac:dyDescent="0.25">
      <c r="A640" s="52"/>
      <c r="B640" s="52"/>
      <c r="C640" s="52"/>
      <c r="D640" s="52"/>
      <c r="E640" s="52"/>
      <c r="F640" s="52"/>
      <c r="G640" s="52"/>
      <c r="H640" s="52"/>
      <c r="I640" s="52"/>
    </row>
    <row r="641" spans="1:9" x14ac:dyDescent="0.25">
      <c r="A641" s="52"/>
      <c r="B641" s="52"/>
      <c r="C641" s="52"/>
      <c r="D641" s="52"/>
      <c r="E641" s="52"/>
      <c r="F641" s="52"/>
      <c r="G641" s="52"/>
      <c r="H641" s="52"/>
      <c r="I641" s="52"/>
    </row>
    <row r="642" spans="1:9" x14ac:dyDescent="0.25">
      <c r="A642" s="52"/>
      <c r="B642" s="52"/>
      <c r="C642" s="52"/>
      <c r="D642" s="52"/>
      <c r="E642" s="52"/>
      <c r="F642" s="52"/>
      <c r="G642" s="52"/>
      <c r="H642" s="52"/>
      <c r="I642" s="52"/>
    </row>
    <row r="643" spans="1:9" x14ac:dyDescent="0.25">
      <c r="A643" s="52"/>
      <c r="B643" s="52"/>
      <c r="C643" s="52"/>
      <c r="D643" s="52"/>
      <c r="E643" s="52"/>
      <c r="F643" s="52"/>
      <c r="G643" s="52"/>
      <c r="H643" s="52"/>
      <c r="I643" s="52"/>
    </row>
  </sheetData>
  <mergeCells count="10">
    <mergeCell ref="A4:B4"/>
    <mergeCell ref="A68:B68"/>
    <mergeCell ref="A132:B132"/>
    <mergeCell ref="A196:B196"/>
    <mergeCell ref="A580:B580"/>
    <mergeCell ref="A516:B516"/>
    <mergeCell ref="A452:B452"/>
    <mergeCell ref="A388:B388"/>
    <mergeCell ref="A324:B324"/>
    <mergeCell ref="A260:B260"/>
  </mergeCells>
  <phoneticPr fontId="11" type="noConversion"/>
  <conditionalFormatting sqref="D2">
    <cfRule type="expression" dxfId="3" priority="1" stopIfTrue="1">
      <formula>IF(ISNA($G$4),TRUE,FALSE)</formula>
    </cfRule>
  </conditionalFormatting>
  <dataValidations count="1">
    <dataValidation type="whole" allowBlank="1" showInputMessage="1" showErrorMessage="1" errorTitle="Invalid payroll number" error="Please enter the last four digits of your payroll number._x000a_e.g 8002" sqref="D2" xr:uid="{00000000-0002-0000-0200-000000000000}">
      <formula1>1000</formula1>
      <formula2>9999</formula2>
    </dataValidation>
  </dataValidations>
  <pageMargins left="0.39370078740157483" right="0.39370078740157483" top="0.39370078740157483" bottom="0.78740157480314965" header="0.39370078740157483" footer="0.39370078740157483"/>
  <pageSetup paperSize="9" scale="77" fitToHeight="0" orientation="portrait" r:id="rId1"/>
  <headerFooter alignWithMargins="0">
    <oddFooter>&amp;CReceipts&amp;RPage &amp;P of &amp;N</oddFooter>
  </headerFooter>
  <rowBreaks count="11" manualBreakCount="11">
    <brk id="67" max="8" man="1"/>
    <brk id="131" max="8" man="1"/>
    <brk id="195" max="8" man="1"/>
    <brk id="259" max="8" man="1"/>
    <brk id="323" max="8" man="1"/>
    <brk id="387" max="8" man="1"/>
    <brk id="451" max="8" man="1"/>
    <brk id="515" max="8" man="1"/>
    <brk id="579" max="8" man="1"/>
    <brk id="643" max="8" man="1"/>
    <brk id="70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18"/>
  <sheetViews>
    <sheetView topLeftCell="A4" workbookViewId="0">
      <selection activeCell="C5" sqref="C5"/>
    </sheetView>
  </sheetViews>
  <sheetFormatPr defaultColWidth="9.1796875" defaultRowHeight="12.5" x14ac:dyDescent="0.25"/>
  <cols>
    <col min="1" max="1" width="11.453125" style="170" customWidth="1"/>
    <col min="2" max="2" width="16.1796875" style="170" customWidth="1"/>
    <col min="3" max="3" width="15" style="170" customWidth="1"/>
    <col min="4" max="4" width="50.26953125" style="170" customWidth="1"/>
    <col min="5" max="5" width="3.453125" style="170" customWidth="1"/>
    <col min="6" max="9" width="9.1796875" style="170"/>
    <col min="10" max="10" width="9.1796875" style="184"/>
    <col min="11" max="11" width="10" style="184" customWidth="1"/>
    <col min="12" max="17" width="9.1796875" style="184"/>
    <col min="18" max="16384" width="9.1796875" style="170"/>
  </cols>
  <sheetData>
    <row r="1" spans="1:14" ht="15.5" x14ac:dyDescent="0.35">
      <c r="A1" s="155"/>
      <c r="B1" s="156"/>
      <c r="C1" s="157" t="s">
        <v>31</v>
      </c>
      <c r="D1" s="44">
        <f>'Claim Form'!$C$2</f>
        <v>0</v>
      </c>
      <c r="E1" s="169"/>
      <c r="K1" s="185" t="str">
        <f>IF($C$5="Yes","£",IF($D$7="Other",$C$8,$C$7))</f>
        <v>£</v>
      </c>
      <c r="M1" s="184" t="s">
        <v>314</v>
      </c>
      <c r="N1" s="184" t="s">
        <v>315</v>
      </c>
    </row>
    <row r="2" spans="1:14" ht="15.5" x14ac:dyDescent="0.35">
      <c r="A2" s="158"/>
      <c r="B2" s="35"/>
      <c r="C2" s="35"/>
      <c r="D2" s="159"/>
      <c r="E2" s="171"/>
    </row>
    <row r="3" spans="1:14" ht="15.75" customHeight="1" x14ac:dyDescent="0.3">
      <c r="A3" s="164"/>
      <c r="B3" s="168"/>
      <c r="C3" s="164" t="s">
        <v>362</v>
      </c>
      <c r="D3" s="10"/>
      <c r="E3" s="171"/>
    </row>
    <row r="4" spans="1:14" x14ac:dyDescent="0.25">
      <c r="A4" s="172"/>
      <c r="B4" s="173"/>
      <c r="C4" s="173"/>
      <c r="D4" s="173"/>
      <c r="E4" s="171"/>
      <c r="J4" s="184" t="s">
        <v>98</v>
      </c>
      <c r="M4" s="184" t="s">
        <v>342</v>
      </c>
      <c r="N4" s="184" t="s">
        <v>342</v>
      </c>
    </row>
    <row r="5" spans="1:14" ht="14" x14ac:dyDescent="0.3">
      <c r="A5" s="174"/>
      <c r="B5" s="175" t="s">
        <v>340</v>
      </c>
      <c r="C5" s="23" t="s">
        <v>98</v>
      </c>
      <c r="D5" s="176" t="s">
        <v>346</v>
      </c>
      <c r="E5" s="171"/>
      <c r="J5" s="184" t="s">
        <v>99</v>
      </c>
      <c r="M5" s="184" t="s">
        <v>316</v>
      </c>
      <c r="N5" s="184" t="s">
        <v>317</v>
      </c>
    </row>
    <row r="6" spans="1:14" x14ac:dyDescent="0.25">
      <c r="A6" s="172"/>
      <c r="B6" s="173"/>
      <c r="C6" s="173"/>
      <c r="D6" s="173"/>
      <c r="E6" s="171"/>
      <c r="M6" s="184" t="s">
        <v>318</v>
      </c>
      <c r="N6" s="184" t="s">
        <v>361</v>
      </c>
    </row>
    <row r="7" spans="1:14" ht="14" x14ac:dyDescent="0.3">
      <c r="A7" s="172"/>
      <c r="B7" s="177" t="s">
        <v>341</v>
      </c>
      <c r="C7" s="178" t="str">
        <f>VLOOKUP(D7,$M$1:$N$17,2,FALSE)</f>
        <v>Choose currency</v>
      </c>
      <c r="D7" s="23" t="s">
        <v>342</v>
      </c>
      <c r="E7" s="171"/>
      <c r="M7" s="184" t="s">
        <v>319</v>
      </c>
      <c r="N7" s="184" t="s">
        <v>320</v>
      </c>
    </row>
    <row r="8" spans="1:14" x14ac:dyDescent="0.25">
      <c r="A8" s="172"/>
      <c r="B8" s="173"/>
      <c r="C8" s="131" t="s">
        <v>345</v>
      </c>
      <c r="D8" s="173"/>
      <c r="E8" s="171"/>
      <c r="M8" s="184" t="s">
        <v>321</v>
      </c>
      <c r="N8" s="184" t="s">
        <v>322</v>
      </c>
    </row>
    <row r="9" spans="1:14" x14ac:dyDescent="0.25">
      <c r="A9" s="172"/>
      <c r="B9" s="173"/>
      <c r="C9" s="173"/>
      <c r="D9" s="173"/>
      <c r="E9" s="171"/>
      <c r="M9" s="184" t="s">
        <v>323</v>
      </c>
      <c r="N9" s="184" t="s">
        <v>324</v>
      </c>
    </row>
    <row r="10" spans="1:14" x14ac:dyDescent="0.25">
      <c r="A10" s="172"/>
      <c r="B10" s="173"/>
      <c r="C10" s="178" t="s">
        <v>100</v>
      </c>
      <c r="D10" s="178"/>
      <c r="E10" s="171"/>
      <c r="M10" s="184" t="s">
        <v>325</v>
      </c>
      <c r="N10" s="184" t="s">
        <v>326</v>
      </c>
    </row>
    <row r="11" spans="1:14" x14ac:dyDescent="0.25">
      <c r="A11" s="172"/>
      <c r="B11" s="173"/>
      <c r="C11" s="173"/>
      <c r="D11" s="173"/>
      <c r="E11" s="171"/>
      <c r="M11" s="184" t="s">
        <v>327</v>
      </c>
      <c r="N11" s="184" t="s">
        <v>328</v>
      </c>
    </row>
    <row r="12" spans="1:14" ht="18" customHeight="1" x14ac:dyDescent="0.3">
      <c r="A12" s="172"/>
      <c r="B12" s="173"/>
      <c r="C12" s="101" t="s">
        <v>311</v>
      </c>
      <c r="D12" s="179"/>
      <c r="E12" s="171"/>
      <c r="M12" s="184" t="s">
        <v>329</v>
      </c>
      <c r="N12" s="184" t="s">
        <v>330</v>
      </c>
    </row>
    <row r="13" spans="1:14" ht="18" customHeight="1" x14ac:dyDescent="0.25">
      <c r="A13" s="165"/>
      <c r="B13" s="166"/>
      <c r="C13" s="167" t="s">
        <v>18</v>
      </c>
      <c r="D13" s="153"/>
      <c r="E13" s="171"/>
      <c r="M13" s="184" t="s">
        <v>331</v>
      </c>
      <c r="N13" s="184" t="s">
        <v>332</v>
      </c>
    </row>
    <row r="14" spans="1:14" ht="18" customHeight="1" x14ac:dyDescent="0.25">
      <c r="A14" s="165"/>
      <c r="B14" s="166"/>
      <c r="C14" s="167" t="s">
        <v>363</v>
      </c>
      <c r="D14" s="154"/>
      <c r="E14" s="171"/>
      <c r="M14" s="184" t="s">
        <v>333</v>
      </c>
      <c r="N14" s="184" t="s">
        <v>334</v>
      </c>
    </row>
    <row r="15" spans="1:14" ht="18" customHeight="1" x14ac:dyDescent="0.25">
      <c r="A15" s="162"/>
      <c r="B15" s="103"/>
      <c r="C15" s="163" t="s">
        <v>312</v>
      </c>
      <c r="D15" s="154"/>
      <c r="E15" s="171"/>
      <c r="M15" s="184" t="s">
        <v>335</v>
      </c>
      <c r="N15" s="184" t="s">
        <v>336</v>
      </c>
    </row>
    <row r="16" spans="1:14" ht="18" customHeight="1" x14ac:dyDescent="0.25">
      <c r="A16" s="160"/>
      <c r="B16" s="161"/>
      <c r="C16" s="167" t="s">
        <v>313</v>
      </c>
      <c r="D16" s="154"/>
      <c r="E16" s="171"/>
      <c r="M16" s="184" t="s">
        <v>337</v>
      </c>
      <c r="N16" s="184" t="s">
        <v>338</v>
      </c>
    </row>
    <row r="17" spans="1:14" ht="18" customHeight="1" x14ac:dyDescent="0.25">
      <c r="A17" s="162"/>
      <c r="B17" s="103"/>
      <c r="C17" s="163" t="s">
        <v>17</v>
      </c>
      <c r="D17" s="153"/>
      <c r="E17" s="171"/>
      <c r="M17" s="184" t="s">
        <v>339</v>
      </c>
      <c r="N17" s="184" t="s">
        <v>343</v>
      </c>
    </row>
    <row r="18" spans="1:14" ht="13" thickBot="1" x14ac:dyDescent="0.3">
      <c r="A18" s="180"/>
      <c r="B18" s="181"/>
      <c r="C18" s="181"/>
      <c r="D18" s="181"/>
      <c r="E18" s="182"/>
    </row>
  </sheetData>
  <sheetProtection algorithmName="SHA-512" hashValue="onScX2o22zut3tHaMA1WlGgYlJzh8+CbTRhmLrnclkNImtOXF84S5A4sgyIgJdZfWe4JFdOQx3RZ/d0aNGM7mw==" saltValue="ssRjExdoua4y+8bIj51T2w==" spinCount="100000" sheet="1" objects="1" scenarios="1"/>
  <conditionalFormatting sqref="D7">
    <cfRule type="expression" dxfId="2" priority="3" stopIfTrue="1">
      <formula>IF($C$5="Yes",TRUE,FALSE)</formula>
    </cfRule>
  </conditionalFormatting>
  <conditionalFormatting sqref="C7">
    <cfRule type="expression" dxfId="1" priority="2" stopIfTrue="1">
      <formula>IF($C$5="Yes",TRUE,FALSE)</formula>
    </cfRule>
  </conditionalFormatting>
  <conditionalFormatting sqref="C8">
    <cfRule type="expression" dxfId="0" priority="12" stopIfTrue="1">
      <formula>IF($C$5="No",IF($D$7="Other",TRUE,FALSE),FALSE)</formula>
    </cfRule>
  </conditionalFormatting>
  <dataValidations count="3">
    <dataValidation type="list" allowBlank="1" showInputMessage="1" showErrorMessage="1" errorTitle="Select from list" error="Please choose from the menu._x000a_Select &quot;other&quot; if currncy is not listed." sqref="D7" xr:uid="{00000000-0002-0000-0300-000000000000}">
      <formula1>$M$4:$M$17</formula1>
    </dataValidation>
    <dataValidation type="textLength" operator="equal" allowBlank="1" showErrorMessage="1" errorTitle="Enter currency code" error="Please enter a 3-letter currency code." sqref="C8" xr:uid="{00000000-0002-0000-0300-000001000000}">
      <formula1>3</formula1>
    </dataValidation>
    <dataValidation type="list" errorStyle="information" showErrorMessage="1" errorTitle="Yes or No only" error="Please enter Yes or No." sqref="C5" xr:uid="{00000000-0002-0000-0300-000002000000}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B298"/>
  <sheetViews>
    <sheetView workbookViewId="0">
      <pane ySplit="1" topLeftCell="A101" activePane="bottomLeft" state="frozen"/>
      <selection activeCell="A4" sqref="A4:B4"/>
      <selection pane="bottomLeft"/>
    </sheetView>
  </sheetViews>
  <sheetFormatPr defaultRowHeight="12.5" x14ac:dyDescent="0.25"/>
  <cols>
    <col min="1" max="1" width="9" bestFit="1" customWidth="1"/>
    <col min="2" max="2" width="29" bestFit="1" customWidth="1"/>
  </cols>
  <sheetData>
    <row r="1" spans="1:2" ht="13" x14ac:dyDescent="0.3">
      <c r="A1" s="54" t="s">
        <v>45</v>
      </c>
      <c r="B1" s="54" t="s">
        <v>44</v>
      </c>
    </row>
    <row r="2" spans="1:2" x14ac:dyDescent="0.25">
      <c r="A2" t="s">
        <v>84</v>
      </c>
      <c r="B2" t="s">
        <v>85</v>
      </c>
    </row>
    <row r="3" spans="1:2" x14ac:dyDescent="0.25">
      <c r="A3" t="s">
        <v>46</v>
      </c>
      <c r="B3" t="s">
        <v>204</v>
      </c>
    </row>
    <row r="4" spans="1:2" x14ac:dyDescent="0.25">
      <c r="A4" t="s">
        <v>47</v>
      </c>
      <c r="B4" t="s">
        <v>205</v>
      </c>
    </row>
    <row r="5" spans="1:2" x14ac:dyDescent="0.25">
      <c r="A5" t="s">
        <v>460</v>
      </c>
      <c r="B5" t="s">
        <v>461</v>
      </c>
    </row>
    <row r="6" spans="1:2" x14ac:dyDescent="0.25">
      <c r="A6" t="s">
        <v>462</v>
      </c>
      <c r="B6" t="s">
        <v>463</v>
      </c>
    </row>
    <row r="7" spans="1:2" x14ac:dyDescent="0.25">
      <c r="A7" t="s">
        <v>464</v>
      </c>
      <c r="B7" t="s">
        <v>465</v>
      </c>
    </row>
    <row r="8" spans="1:2" x14ac:dyDescent="0.25">
      <c r="A8" t="s">
        <v>466</v>
      </c>
      <c r="B8" t="s">
        <v>467</v>
      </c>
    </row>
    <row r="9" spans="1:2" x14ac:dyDescent="0.25">
      <c r="A9" t="s">
        <v>468</v>
      </c>
      <c r="B9" t="s">
        <v>469</v>
      </c>
    </row>
    <row r="10" spans="1:2" x14ac:dyDescent="0.25">
      <c r="A10" t="s">
        <v>48</v>
      </c>
      <c r="B10" t="s">
        <v>206</v>
      </c>
    </row>
    <row r="11" spans="1:2" x14ac:dyDescent="0.25">
      <c r="A11" t="s">
        <v>49</v>
      </c>
      <c r="B11" t="s">
        <v>207</v>
      </c>
    </row>
    <row r="12" spans="1:2" x14ac:dyDescent="0.25">
      <c r="A12" t="s">
        <v>50</v>
      </c>
      <c r="B12" t="s">
        <v>208</v>
      </c>
    </row>
    <row r="13" spans="1:2" x14ac:dyDescent="0.25">
      <c r="A13" t="s">
        <v>367</v>
      </c>
      <c r="B13" t="s">
        <v>368</v>
      </c>
    </row>
    <row r="14" spans="1:2" x14ac:dyDescent="0.25">
      <c r="A14" t="s">
        <v>348</v>
      </c>
      <c r="B14" t="s">
        <v>349</v>
      </c>
    </row>
    <row r="15" spans="1:2" x14ac:dyDescent="0.25">
      <c r="A15" t="s">
        <v>369</v>
      </c>
      <c r="B15" t="s">
        <v>370</v>
      </c>
    </row>
    <row r="16" spans="1:2" x14ac:dyDescent="0.25">
      <c r="A16" t="s">
        <v>470</v>
      </c>
      <c r="B16" t="s">
        <v>471</v>
      </c>
    </row>
    <row r="17" spans="1:2" x14ac:dyDescent="0.25">
      <c r="A17" t="s">
        <v>371</v>
      </c>
      <c r="B17" t="s">
        <v>372</v>
      </c>
    </row>
    <row r="18" spans="1:2" x14ac:dyDescent="0.25">
      <c r="A18" t="s">
        <v>472</v>
      </c>
      <c r="B18" t="s">
        <v>473</v>
      </c>
    </row>
    <row r="19" spans="1:2" x14ac:dyDescent="0.25">
      <c r="A19" t="s">
        <v>474</v>
      </c>
      <c r="B19" t="s">
        <v>475</v>
      </c>
    </row>
    <row r="20" spans="1:2" x14ac:dyDescent="0.25">
      <c r="A20" t="s">
        <v>373</v>
      </c>
      <c r="B20" t="s">
        <v>374</v>
      </c>
    </row>
    <row r="21" spans="1:2" x14ac:dyDescent="0.25">
      <c r="A21" t="s">
        <v>476</v>
      </c>
      <c r="B21" t="s">
        <v>477</v>
      </c>
    </row>
    <row r="22" spans="1:2" x14ac:dyDescent="0.25">
      <c r="A22" t="s">
        <v>375</v>
      </c>
      <c r="B22" t="s">
        <v>376</v>
      </c>
    </row>
    <row r="23" spans="1:2" x14ac:dyDescent="0.25">
      <c r="A23" t="s">
        <v>377</v>
      </c>
      <c r="B23" t="s">
        <v>378</v>
      </c>
    </row>
    <row r="24" spans="1:2" x14ac:dyDescent="0.25">
      <c r="A24" t="s">
        <v>379</v>
      </c>
      <c r="B24" t="s">
        <v>380</v>
      </c>
    </row>
    <row r="25" spans="1:2" x14ac:dyDescent="0.25">
      <c r="A25" t="s">
        <v>478</v>
      </c>
      <c r="B25" t="s">
        <v>479</v>
      </c>
    </row>
    <row r="26" spans="1:2" x14ac:dyDescent="0.25">
      <c r="A26" t="s">
        <v>381</v>
      </c>
      <c r="B26" t="s">
        <v>382</v>
      </c>
    </row>
    <row r="27" spans="1:2" x14ac:dyDescent="0.25">
      <c r="A27" t="s">
        <v>480</v>
      </c>
      <c r="B27" t="s">
        <v>481</v>
      </c>
    </row>
    <row r="28" spans="1:2" x14ac:dyDescent="0.25">
      <c r="A28" t="s">
        <v>482</v>
      </c>
      <c r="B28" t="s">
        <v>483</v>
      </c>
    </row>
    <row r="29" spans="1:2" x14ac:dyDescent="0.25">
      <c r="A29" t="s">
        <v>484</v>
      </c>
      <c r="B29" t="s">
        <v>485</v>
      </c>
    </row>
    <row r="30" spans="1:2" x14ac:dyDescent="0.25">
      <c r="A30" t="s">
        <v>486</v>
      </c>
      <c r="B30" t="s">
        <v>487</v>
      </c>
    </row>
    <row r="31" spans="1:2" x14ac:dyDescent="0.25">
      <c r="A31" t="s">
        <v>488</v>
      </c>
      <c r="B31" t="s">
        <v>489</v>
      </c>
    </row>
    <row r="32" spans="1:2" x14ac:dyDescent="0.25">
      <c r="A32" t="s">
        <v>383</v>
      </c>
      <c r="B32" t="s">
        <v>384</v>
      </c>
    </row>
    <row r="33" spans="1:2" x14ac:dyDescent="0.25">
      <c r="A33" t="s">
        <v>490</v>
      </c>
      <c r="B33" t="s">
        <v>491</v>
      </c>
    </row>
    <row r="34" spans="1:2" x14ac:dyDescent="0.25">
      <c r="A34" t="s">
        <v>492</v>
      </c>
      <c r="B34" t="s">
        <v>493</v>
      </c>
    </row>
    <row r="35" spans="1:2" x14ac:dyDescent="0.25">
      <c r="A35" t="s">
        <v>494</v>
      </c>
      <c r="B35" t="s">
        <v>495</v>
      </c>
    </row>
    <row r="36" spans="1:2" x14ac:dyDescent="0.25">
      <c r="A36" t="s">
        <v>496</v>
      </c>
      <c r="B36" t="s">
        <v>497</v>
      </c>
    </row>
    <row r="37" spans="1:2" x14ac:dyDescent="0.25">
      <c r="A37" t="s">
        <v>498</v>
      </c>
      <c r="B37" t="s">
        <v>499</v>
      </c>
    </row>
    <row r="38" spans="1:2" x14ac:dyDescent="0.25">
      <c r="A38" t="s">
        <v>500</v>
      </c>
      <c r="B38" t="s">
        <v>501</v>
      </c>
    </row>
    <row r="39" spans="1:2" x14ac:dyDescent="0.25">
      <c r="A39" t="s">
        <v>502</v>
      </c>
      <c r="B39" t="s">
        <v>503</v>
      </c>
    </row>
    <row r="40" spans="1:2" x14ac:dyDescent="0.25">
      <c r="A40" t="s">
        <v>504</v>
      </c>
      <c r="B40" t="s">
        <v>505</v>
      </c>
    </row>
    <row r="41" spans="1:2" x14ac:dyDescent="0.25">
      <c r="A41" t="s">
        <v>506</v>
      </c>
      <c r="B41" t="s">
        <v>507</v>
      </c>
    </row>
    <row r="42" spans="1:2" x14ac:dyDescent="0.25">
      <c r="A42" t="s">
        <v>508</v>
      </c>
      <c r="B42" t="s">
        <v>509</v>
      </c>
    </row>
    <row r="43" spans="1:2" x14ac:dyDescent="0.25">
      <c r="A43" t="s">
        <v>510</v>
      </c>
      <c r="B43" t="s">
        <v>511</v>
      </c>
    </row>
    <row r="44" spans="1:2" x14ac:dyDescent="0.25">
      <c r="A44" t="s">
        <v>512</v>
      </c>
      <c r="B44" t="s">
        <v>513</v>
      </c>
    </row>
    <row r="45" spans="1:2" x14ac:dyDescent="0.25">
      <c r="A45" t="s">
        <v>514</v>
      </c>
      <c r="B45" t="s">
        <v>515</v>
      </c>
    </row>
    <row r="46" spans="1:2" x14ac:dyDescent="0.25">
      <c r="A46" t="s">
        <v>516</v>
      </c>
      <c r="B46" t="s">
        <v>517</v>
      </c>
    </row>
    <row r="47" spans="1:2" x14ac:dyDescent="0.25">
      <c r="A47" t="s">
        <v>518</v>
      </c>
      <c r="B47" t="s">
        <v>519</v>
      </c>
    </row>
    <row r="48" spans="1:2" x14ac:dyDescent="0.25">
      <c r="A48" t="s">
        <v>520</v>
      </c>
      <c r="B48" t="s">
        <v>521</v>
      </c>
    </row>
    <row r="49" spans="1:2" x14ac:dyDescent="0.25">
      <c r="A49" t="s">
        <v>522</v>
      </c>
      <c r="B49" t="s">
        <v>523</v>
      </c>
    </row>
    <row r="50" spans="1:2" x14ac:dyDescent="0.25">
      <c r="A50" t="s">
        <v>524</v>
      </c>
      <c r="B50" t="s">
        <v>525</v>
      </c>
    </row>
    <row r="51" spans="1:2" x14ac:dyDescent="0.25">
      <c r="A51" t="s">
        <v>526</v>
      </c>
      <c r="B51" t="s">
        <v>527</v>
      </c>
    </row>
    <row r="52" spans="1:2" x14ac:dyDescent="0.25">
      <c r="A52" t="s">
        <v>528</v>
      </c>
      <c r="B52" t="s">
        <v>529</v>
      </c>
    </row>
    <row r="53" spans="1:2" x14ac:dyDescent="0.25">
      <c r="A53" t="s">
        <v>530</v>
      </c>
      <c r="B53" t="s">
        <v>531</v>
      </c>
    </row>
    <row r="54" spans="1:2" x14ac:dyDescent="0.25">
      <c r="A54" t="s">
        <v>532</v>
      </c>
      <c r="B54" t="s">
        <v>533</v>
      </c>
    </row>
    <row r="55" spans="1:2" x14ac:dyDescent="0.25">
      <c r="A55" t="s">
        <v>534</v>
      </c>
      <c r="B55" t="s">
        <v>535</v>
      </c>
    </row>
    <row r="56" spans="1:2" x14ac:dyDescent="0.25">
      <c r="A56" t="s">
        <v>536</v>
      </c>
      <c r="B56" t="s">
        <v>537</v>
      </c>
    </row>
    <row r="57" spans="1:2" x14ac:dyDescent="0.25">
      <c r="A57" t="s">
        <v>538</v>
      </c>
      <c r="B57" t="s">
        <v>539</v>
      </c>
    </row>
    <row r="58" spans="1:2" x14ac:dyDescent="0.25">
      <c r="A58" t="s">
        <v>540</v>
      </c>
      <c r="B58" t="s">
        <v>541</v>
      </c>
    </row>
    <row r="59" spans="1:2" x14ac:dyDescent="0.25">
      <c r="A59" t="s">
        <v>542</v>
      </c>
      <c r="B59" t="s">
        <v>543</v>
      </c>
    </row>
    <row r="60" spans="1:2" x14ac:dyDescent="0.25">
      <c r="A60" t="s">
        <v>544</v>
      </c>
      <c r="B60" t="s">
        <v>545</v>
      </c>
    </row>
    <row r="61" spans="1:2" x14ac:dyDescent="0.25">
      <c r="A61" t="s">
        <v>546</v>
      </c>
      <c r="B61" t="s">
        <v>547</v>
      </c>
    </row>
    <row r="62" spans="1:2" x14ac:dyDescent="0.25">
      <c r="A62" t="s">
        <v>548</v>
      </c>
      <c r="B62" t="s">
        <v>549</v>
      </c>
    </row>
    <row r="63" spans="1:2" x14ac:dyDescent="0.25">
      <c r="A63" t="s">
        <v>550</v>
      </c>
      <c r="B63" t="s">
        <v>551</v>
      </c>
    </row>
    <row r="64" spans="1:2" x14ac:dyDescent="0.25">
      <c r="A64" t="s">
        <v>552</v>
      </c>
      <c r="B64" t="s">
        <v>553</v>
      </c>
    </row>
    <row r="65" spans="1:2" x14ac:dyDescent="0.25">
      <c r="A65" t="s">
        <v>554</v>
      </c>
      <c r="B65" t="s">
        <v>555</v>
      </c>
    </row>
    <row r="66" spans="1:2" x14ac:dyDescent="0.25">
      <c r="A66" t="s">
        <v>556</v>
      </c>
      <c r="B66" t="s">
        <v>557</v>
      </c>
    </row>
    <row r="67" spans="1:2" x14ac:dyDescent="0.25">
      <c r="A67" t="s">
        <v>558</v>
      </c>
      <c r="B67" t="s">
        <v>559</v>
      </c>
    </row>
    <row r="68" spans="1:2" x14ac:dyDescent="0.25">
      <c r="A68" t="s">
        <v>560</v>
      </c>
      <c r="B68" t="s">
        <v>561</v>
      </c>
    </row>
    <row r="69" spans="1:2" x14ac:dyDescent="0.25">
      <c r="A69" t="s">
        <v>562</v>
      </c>
      <c r="B69" t="s">
        <v>563</v>
      </c>
    </row>
    <row r="70" spans="1:2" x14ac:dyDescent="0.25">
      <c r="A70" t="s">
        <v>564</v>
      </c>
      <c r="B70" t="s">
        <v>565</v>
      </c>
    </row>
    <row r="71" spans="1:2" x14ac:dyDescent="0.25">
      <c r="A71" t="s">
        <v>566</v>
      </c>
      <c r="B71" t="s">
        <v>567</v>
      </c>
    </row>
    <row r="72" spans="1:2" x14ac:dyDescent="0.25">
      <c r="A72" t="s">
        <v>568</v>
      </c>
      <c r="B72" t="s">
        <v>569</v>
      </c>
    </row>
    <row r="73" spans="1:2" x14ac:dyDescent="0.25">
      <c r="A73" t="s">
        <v>570</v>
      </c>
      <c r="B73" t="s">
        <v>571</v>
      </c>
    </row>
    <row r="74" spans="1:2" x14ac:dyDescent="0.25">
      <c r="A74" t="s">
        <v>572</v>
      </c>
      <c r="B74" t="s">
        <v>573</v>
      </c>
    </row>
    <row r="75" spans="1:2" x14ac:dyDescent="0.25">
      <c r="A75" t="s">
        <v>574</v>
      </c>
      <c r="B75" t="s">
        <v>575</v>
      </c>
    </row>
    <row r="76" spans="1:2" x14ac:dyDescent="0.25">
      <c r="A76" t="s">
        <v>576</v>
      </c>
      <c r="B76" t="s">
        <v>577</v>
      </c>
    </row>
    <row r="77" spans="1:2" x14ac:dyDescent="0.25">
      <c r="A77" t="s">
        <v>578</v>
      </c>
      <c r="B77" t="s">
        <v>579</v>
      </c>
    </row>
    <row r="78" spans="1:2" x14ac:dyDescent="0.25">
      <c r="A78" t="s">
        <v>580</v>
      </c>
      <c r="B78" t="s">
        <v>581</v>
      </c>
    </row>
    <row r="79" spans="1:2" x14ac:dyDescent="0.25">
      <c r="A79" t="s">
        <v>582</v>
      </c>
      <c r="B79" t="s">
        <v>583</v>
      </c>
    </row>
    <row r="80" spans="1:2" x14ac:dyDescent="0.25">
      <c r="A80" t="s">
        <v>584</v>
      </c>
      <c r="B80" t="s">
        <v>585</v>
      </c>
    </row>
    <row r="81" spans="1:2" x14ac:dyDescent="0.25">
      <c r="A81" t="s">
        <v>586</v>
      </c>
      <c r="B81" t="s">
        <v>587</v>
      </c>
    </row>
    <row r="82" spans="1:2" x14ac:dyDescent="0.25">
      <c r="A82" t="s">
        <v>588</v>
      </c>
      <c r="B82" t="s">
        <v>589</v>
      </c>
    </row>
    <row r="83" spans="1:2" x14ac:dyDescent="0.25">
      <c r="A83" t="s">
        <v>590</v>
      </c>
      <c r="B83" t="s">
        <v>591</v>
      </c>
    </row>
    <row r="84" spans="1:2" x14ac:dyDescent="0.25">
      <c r="A84" t="s">
        <v>592</v>
      </c>
      <c r="B84" t="s">
        <v>593</v>
      </c>
    </row>
    <row r="85" spans="1:2" x14ac:dyDescent="0.25">
      <c r="A85" t="s">
        <v>594</v>
      </c>
      <c r="B85" t="s">
        <v>595</v>
      </c>
    </row>
    <row r="86" spans="1:2" x14ac:dyDescent="0.25">
      <c r="A86" t="s">
        <v>596</v>
      </c>
      <c r="B86" t="s">
        <v>597</v>
      </c>
    </row>
    <row r="87" spans="1:2" x14ac:dyDescent="0.25">
      <c r="A87" t="s">
        <v>598</v>
      </c>
      <c r="B87" t="s">
        <v>599</v>
      </c>
    </row>
    <row r="88" spans="1:2" x14ac:dyDescent="0.25">
      <c r="A88" t="s">
        <v>600</v>
      </c>
      <c r="B88" t="s">
        <v>601</v>
      </c>
    </row>
    <row r="89" spans="1:2" x14ac:dyDescent="0.25">
      <c r="A89" t="s">
        <v>602</v>
      </c>
      <c r="B89" t="s">
        <v>603</v>
      </c>
    </row>
    <row r="90" spans="1:2" x14ac:dyDescent="0.25">
      <c r="A90" t="s">
        <v>604</v>
      </c>
      <c r="B90" t="s">
        <v>605</v>
      </c>
    </row>
    <row r="91" spans="1:2" x14ac:dyDescent="0.25">
      <c r="A91" t="s">
        <v>606</v>
      </c>
      <c r="B91" t="s">
        <v>607</v>
      </c>
    </row>
    <row r="92" spans="1:2" x14ac:dyDescent="0.25">
      <c r="A92" t="s">
        <v>608</v>
      </c>
      <c r="B92" t="s">
        <v>609</v>
      </c>
    </row>
    <row r="93" spans="1:2" x14ac:dyDescent="0.25">
      <c r="A93" t="s">
        <v>610</v>
      </c>
      <c r="B93" t="s">
        <v>611</v>
      </c>
    </row>
    <row r="94" spans="1:2" x14ac:dyDescent="0.25">
      <c r="A94" t="s">
        <v>612</v>
      </c>
      <c r="B94" t="s">
        <v>613</v>
      </c>
    </row>
    <row r="95" spans="1:2" x14ac:dyDescent="0.25">
      <c r="A95" t="s">
        <v>614</v>
      </c>
      <c r="B95" t="s">
        <v>615</v>
      </c>
    </row>
    <row r="96" spans="1:2" x14ac:dyDescent="0.25">
      <c r="A96" t="s">
        <v>616</v>
      </c>
      <c r="B96" t="s">
        <v>617</v>
      </c>
    </row>
    <row r="97" spans="1:2" x14ac:dyDescent="0.25">
      <c r="A97" t="s">
        <v>618</v>
      </c>
      <c r="B97" t="s">
        <v>619</v>
      </c>
    </row>
    <row r="98" spans="1:2" x14ac:dyDescent="0.25">
      <c r="A98" t="s">
        <v>620</v>
      </c>
      <c r="B98" t="s">
        <v>621</v>
      </c>
    </row>
    <row r="99" spans="1:2" x14ac:dyDescent="0.25">
      <c r="A99" t="s">
        <v>622</v>
      </c>
      <c r="B99" t="s">
        <v>623</v>
      </c>
    </row>
    <row r="100" spans="1:2" x14ac:dyDescent="0.25">
      <c r="A100" t="s">
        <v>624</v>
      </c>
      <c r="B100" t="s">
        <v>625</v>
      </c>
    </row>
    <row r="101" spans="1:2" x14ac:dyDescent="0.25">
      <c r="A101" t="s">
        <v>626</v>
      </c>
      <c r="B101" t="s">
        <v>627</v>
      </c>
    </row>
    <row r="102" spans="1:2" x14ac:dyDescent="0.25">
      <c r="A102" t="s">
        <v>628</v>
      </c>
      <c r="B102" t="s">
        <v>629</v>
      </c>
    </row>
    <row r="103" spans="1:2" x14ac:dyDescent="0.25">
      <c r="A103" t="s">
        <v>630</v>
      </c>
      <c r="B103" t="s">
        <v>631</v>
      </c>
    </row>
    <row r="104" spans="1:2" x14ac:dyDescent="0.25">
      <c r="A104" t="s">
        <v>632</v>
      </c>
      <c r="B104" t="s">
        <v>633</v>
      </c>
    </row>
    <row r="105" spans="1:2" x14ac:dyDescent="0.25">
      <c r="A105" t="s">
        <v>634</v>
      </c>
      <c r="B105" t="s">
        <v>635</v>
      </c>
    </row>
    <row r="106" spans="1:2" x14ac:dyDescent="0.25">
      <c r="A106" t="s">
        <v>636</v>
      </c>
      <c r="B106" t="s">
        <v>637</v>
      </c>
    </row>
    <row r="107" spans="1:2" x14ac:dyDescent="0.25">
      <c r="A107" t="s">
        <v>638</v>
      </c>
      <c r="B107" t="s">
        <v>639</v>
      </c>
    </row>
    <row r="108" spans="1:2" x14ac:dyDescent="0.25">
      <c r="A108" t="s">
        <v>640</v>
      </c>
      <c r="B108" t="s">
        <v>641</v>
      </c>
    </row>
    <row r="109" spans="1:2" x14ac:dyDescent="0.25">
      <c r="A109" t="s">
        <v>642</v>
      </c>
      <c r="B109" t="s">
        <v>643</v>
      </c>
    </row>
    <row r="110" spans="1:2" x14ac:dyDescent="0.25">
      <c r="A110" t="s">
        <v>644</v>
      </c>
      <c r="B110" t="s">
        <v>645</v>
      </c>
    </row>
    <row r="111" spans="1:2" x14ac:dyDescent="0.25">
      <c r="A111" t="s">
        <v>646</v>
      </c>
      <c r="B111" t="s">
        <v>647</v>
      </c>
    </row>
    <row r="112" spans="1:2" x14ac:dyDescent="0.25">
      <c r="A112" t="s">
        <v>648</v>
      </c>
      <c r="B112" t="s">
        <v>649</v>
      </c>
    </row>
    <row r="113" spans="1:2" x14ac:dyDescent="0.25">
      <c r="A113" t="s">
        <v>51</v>
      </c>
      <c r="B113" t="s">
        <v>209</v>
      </c>
    </row>
    <row r="114" spans="1:2" x14ac:dyDescent="0.25">
      <c r="A114" t="s">
        <v>385</v>
      </c>
      <c r="B114" t="s">
        <v>386</v>
      </c>
    </row>
    <row r="115" spans="1:2" x14ac:dyDescent="0.25">
      <c r="A115" t="s">
        <v>387</v>
      </c>
      <c r="B115" t="s">
        <v>388</v>
      </c>
    </row>
    <row r="116" spans="1:2" x14ac:dyDescent="0.25">
      <c r="A116" t="s">
        <v>52</v>
      </c>
      <c r="B116" t="s">
        <v>210</v>
      </c>
    </row>
    <row r="117" spans="1:2" x14ac:dyDescent="0.25">
      <c r="A117" t="s">
        <v>53</v>
      </c>
      <c r="B117" t="s">
        <v>211</v>
      </c>
    </row>
    <row r="118" spans="1:2" x14ac:dyDescent="0.25">
      <c r="A118" t="s">
        <v>54</v>
      </c>
      <c r="B118" t="s">
        <v>212</v>
      </c>
    </row>
    <row r="119" spans="1:2" x14ac:dyDescent="0.25">
      <c r="A119" t="s">
        <v>389</v>
      </c>
      <c r="B119" t="s">
        <v>390</v>
      </c>
    </row>
    <row r="120" spans="1:2" x14ac:dyDescent="0.25">
      <c r="A120" t="s">
        <v>55</v>
      </c>
      <c r="B120" t="s">
        <v>213</v>
      </c>
    </row>
    <row r="121" spans="1:2" x14ac:dyDescent="0.25">
      <c r="A121" t="s">
        <v>56</v>
      </c>
      <c r="B121" t="s">
        <v>391</v>
      </c>
    </row>
    <row r="122" spans="1:2" x14ac:dyDescent="0.25">
      <c r="A122" t="s">
        <v>57</v>
      </c>
      <c r="B122" t="s">
        <v>214</v>
      </c>
    </row>
    <row r="123" spans="1:2" x14ac:dyDescent="0.25">
      <c r="A123" t="s">
        <v>392</v>
      </c>
      <c r="B123" t="s">
        <v>393</v>
      </c>
    </row>
    <row r="124" spans="1:2" x14ac:dyDescent="0.25">
      <c r="A124" t="s">
        <v>58</v>
      </c>
      <c r="B124" t="s">
        <v>215</v>
      </c>
    </row>
    <row r="125" spans="1:2" x14ac:dyDescent="0.25">
      <c r="A125" t="s">
        <v>59</v>
      </c>
      <c r="B125" t="s">
        <v>216</v>
      </c>
    </row>
    <row r="126" spans="1:2" x14ac:dyDescent="0.25">
      <c r="A126" t="s">
        <v>60</v>
      </c>
      <c r="B126" t="s">
        <v>217</v>
      </c>
    </row>
    <row r="127" spans="1:2" x14ac:dyDescent="0.25">
      <c r="A127" t="s">
        <v>650</v>
      </c>
      <c r="B127" t="s">
        <v>651</v>
      </c>
    </row>
    <row r="128" spans="1:2" x14ac:dyDescent="0.25">
      <c r="A128" t="s">
        <v>61</v>
      </c>
      <c r="B128" t="s">
        <v>218</v>
      </c>
    </row>
    <row r="129" spans="1:2" x14ac:dyDescent="0.25">
      <c r="A129" t="s">
        <v>62</v>
      </c>
      <c r="B129" t="s">
        <v>219</v>
      </c>
    </row>
    <row r="130" spans="1:2" x14ac:dyDescent="0.25">
      <c r="A130" t="s">
        <v>63</v>
      </c>
      <c r="B130" t="s">
        <v>220</v>
      </c>
    </row>
    <row r="131" spans="1:2" x14ac:dyDescent="0.25">
      <c r="A131" t="s">
        <v>394</v>
      </c>
      <c r="B131" t="s">
        <v>395</v>
      </c>
    </row>
    <row r="132" spans="1:2" x14ac:dyDescent="0.25">
      <c r="A132" t="s">
        <v>64</v>
      </c>
      <c r="B132" t="s">
        <v>221</v>
      </c>
    </row>
    <row r="133" spans="1:2" x14ac:dyDescent="0.25">
      <c r="A133" t="s">
        <v>65</v>
      </c>
      <c r="B133" t="s">
        <v>222</v>
      </c>
    </row>
    <row r="134" spans="1:2" x14ac:dyDescent="0.25">
      <c r="A134" t="s">
        <v>66</v>
      </c>
      <c r="B134" t="s">
        <v>223</v>
      </c>
    </row>
    <row r="135" spans="1:2" x14ac:dyDescent="0.25">
      <c r="A135" t="s">
        <v>298</v>
      </c>
      <c r="B135" t="s">
        <v>299</v>
      </c>
    </row>
    <row r="136" spans="1:2" x14ac:dyDescent="0.25">
      <c r="A136" t="s">
        <v>350</v>
      </c>
      <c r="B136" t="s">
        <v>396</v>
      </c>
    </row>
    <row r="137" spans="1:2" x14ac:dyDescent="0.25">
      <c r="A137" t="s">
        <v>67</v>
      </c>
      <c r="B137" t="s">
        <v>224</v>
      </c>
    </row>
    <row r="138" spans="1:2" x14ac:dyDescent="0.25">
      <c r="A138" t="s">
        <v>138</v>
      </c>
      <c r="B138" t="s">
        <v>225</v>
      </c>
    </row>
    <row r="139" spans="1:2" x14ac:dyDescent="0.25">
      <c r="A139" t="s">
        <v>68</v>
      </c>
      <c r="B139" t="s">
        <v>226</v>
      </c>
    </row>
    <row r="140" spans="1:2" x14ac:dyDescent="0.25">
      <c r="A140" t="s">
        <v>69</v>
      </c>
      <c r="B140" t="s">
        <v>227</v>
      </c>
    </row>
    <row r="141" spans="1:2" x14ac:dyDescent="0.25">
      <c r="A141" t="s">
        <v>70</v>
      </c>
      <c r="B141" t="s">
        <v>228</v>
      </c>
    </row>
    <row r="142" spans="1:2" x14ac:dyDescent="0.25">
      <c r="A142" t="s">
        <v>397</v>
      </c>
      <c r="B142" t="s">
        <v>398</v>
      </c>
    </row>
    <row r="143" spans="1:2" x14ac:dyDescent="0.25">
      <c r="A143" t="s">
        <v>399</v>
      </c>
      <c r="B143" t="s">
        <v>652</v>
      </c>
    </row>
    <row r="144" spans="1:2" x14ac:dyDescent="0.25">
      <c r="A144" t="s">
        <v>400</v>
      </c>
      <c r="B144" t="s">
        <v>401</v>
      </c>
    </row>
    <row r="145" spans="1:2" x14ac:dyDescent="0.25">
      <c r="A145" t="s">
        <v>102</v>
      </c>
      <c r="B145" t="s">
        <v>229</v>
      </c>
    </row>
    <row r="146" spans="1:2" x14ac:dyDescent="0.25">
      <c r="A146" t="s">
        <v>103</v>
      </c>
      <c r="B146" t="s">
        <v>230</v>
      </c>
    </row>
    <row r="147" spans="1:2" x14ac:dyDescent="0.25">
      <c r="A147" t="s">
        <v>71</v>
      </c>
      <c r="B147" t="s">
        <v>231</v>
      </c>
    </row>
    <row r="148" spans="1:2" x14ac:dyDescent="0.25">
      <c r="A148" t="s">
        <v>402</v>
      </c>
      <c r="B148" t="s">
        <v>403</v>
      </c>
    </row>
    <row r="149" spans="1:2" x14ac:dyDescent="0.25">
      <c r="A149" t="s">
        <v>404</v>
      </c>
      <c r="B149" t="s">
        <v>405</v>
      </c>
    </row>
    <row r="150" spans="1:2" x14ac:dyDescent="0.25">
      <c r="A150" t="s">
        <v>72</v>
      </c>
      <c r="B150" t="s">
        <v>232</v>
      </c>
    </row>
    <row r="151" spans="1:2" x14ac:dyDescent="0.25">
      <c r="A151" t="s">
        <v>653</v>
      </c>
      <c r="B151" t="s">
        <v>654</v>
      </c>
    </row>
    <row r="152" spans="1:2" x14ac:dyDescent="0.25">
      <c r="A152" t="s">
        <v>406</v>
      </c>
      <c r="B152" t="s">
        <v>407</v>
      </c>
    </row>
    <row r="153" spans="1:2" x14ac:dyDescent="0.25">
      <c r="A153" t="s">
        <v>408</v>
      </c>
      <c r="B153" t="s">
        <v>409</v>
      </c>
    </row>
    <row r="154" spans="1:2" x14ac:dyDescent="0.25">
      <c r="A154" t="s">
        <v>410</v>
      </c>
      <c r="B154" t="s">
        <v>411</v>
      </c>
    </row>
    <row r="155" spans="1:2" x14ac:dyDescent="0.25">
      <c r="A155" t="s">
        <v>73</v>
      </c>
      <c r="B155" t="s">
        <v>233</v>
      </c>
    </row>
    <row r="156" spans="1:2" x14ac:dyDescent="0.25">
      <c r="A156" t="s">
        <v>412</v>
      </c>
      <c r="B156" t="s">
        <v>413</v>
      </c>
    </row>
    <row r="157" spans="1:2" x14ac:dyDescent="0.25">
      <c r="A157" t="s">
        <v>414</v>
      </c>
      <c r="B157" t="s">
        <v>415</v>
      </c>
    </row>
    <row r="158" spans="1:2" x14ac:dyDescent="0.25">
      <c r="A158" t="s">
        <v>139</v>
      </c>
      <c r="B158" t="s">
        <v>234</v>
      </c>
    </row>
    <row r="159" spans="1:2" x14ac:dyDescent="0.25">
      <c r="A159" t="s">
        <v>416</v>
      </c>
      <c r="B159" t="s">
        <v>417</v>
      </c>
    </row>
    <row r="160" spans="1:2" x14ac:dyDescent="0.25">
      <c r="A160" t="s">
        <v>104</v>
      </c>
      <c r="B160" t="s">
        <v>235</v>
      </c>
    </row>
    <row r="161" spans="1:2" x14ac:dyDescent="0.25">
      <c r="A161" t="s">
        <v>655</v>
      </c>
      <c r="B161" t="s">
        <v>656</v>
      </c>
    </row>
    <row r="162" spans="1:2" x14ac:dyDescent="0.25">
      <c r="A162" t="s">
        <v>201</v>
      </c>
      <c r="B162" t="s">
        <v>657</v>
      </c>
    </row>
    <row r="163" spans="1:2" x14ac:dyDescent="0.25">
      <c r="A163" t="s">
        <v>74</v>
      </c>
      <c r="B163" t="s">
        <v>236</v>
      </c>
    </row>
    <row r="164" spans="1:2" x14ac:dyDescent="0.25">
      <c r="A164" t="s">
        <v>351</v>
      </c>
      <c r="B164" t="s">
        <v>352</v>
      </c>
    </row>
    <row r="165" spans="1:2" x14ac:dyDescent="0.25">
      <c r="A165" t="s">
        <v>75</v>
      </c>
      <c r="B165" t="s">
        <v>237</v>
      </c>
    </row>
    <row r="166" spans="1:2" x14ac:dyDescent="0.25">
      <c r="A166" t="s">
        <v>76</v>
      </c>
      <c r="B166" t="s">
        <v>238</v>
      </c>
    </row>
    <row r="167" spans="1:2" x14ac:dyDescent="0.25">
      <c r="A167" t="s">
        <v>77</v>
      </c>
      <c r="B167" t="s">
        <v>658</v>
      </c>
    </row>
    <row r="168" spans="1:2" x14ac:dyDescent="0.25">
      <c r="A168" t="s">
        <v>418</v>
      </c>
      <c r="B168" t="s">
        <v>419</v>
      </c>
    </row>
    <row r="169" spans="1:2" x14ac:dyDescent="0.25">
      <c r="A169" t="s">
        <v>140</v>
      </c>
      <c r="B169" t="s">
        <v>239</v>
      </c>
    </row>
    <row r="170" spans="1:2" x14ac:dyDescent="0.25">
      <c r="A170" t="s">
        <v>78</v>
      </c>
      <c r="B170" t="s">
        <v>240</v>
      </c>
    </row>
    <row r="171" spans="1:2" x14ac:dyDescent="0.25">
      <c r="A171" t="s">
        <v>420</v>
      </c>
      <c r="B171" t="s">
        <v>421</v>
      </c>
    </row>
    <row r="172" spans="1:2" x14ac:dyDescent="0.25">
      <c r="A172" t="s">
        <v>105</v>
      </c>
      <c r="B172" t="s">
        <v>241</v>
      </c>
    </row>
    <row r="173" spans="1:2" x14ac:dyDescent="0.25">
      <c r="A173" t="s">
        <v>659</v>
      </c>
      <c r="B173" t="s">
        <v>660</v>
      </c>
    </row>
    <row r="174" spans="1:2" x14ac:dyDescent="0.25">
      <c r="A174" t="s">
        <v>242</v>
      </c>
      <c r="B174" t="s">
        <v>243</v>
      </c>
    </row>
    <row r="175" spans="1:2" x14ac:dyDescent="0.25">
      <c r="A175" t="s">
        <v>79</v>
      </c>
      <c r="B175" t="s">
        <v>244</v>
      </c>
    </row>
    <row r="176" spans="1:2" x14ac:dyDescent="0.25">
      <c r="A176" t="s">
        <v>422</v>
      </c>
      <c r="B176" t="s">
        <v>423</v>
      </c>
    </row>
    <row r="177" spans="1:2" x14ac:dyDescent="0.25">
      <c r="A177" t="s">
        <v>80</v>
      </c>
      <c r="B177" t="s">
        <v>245</v>
      </c>
    </row>
    <row r="178" spans="1:2" x14ac:dyDescent="0.25">
      <c r="A178" t="s">
        <v>141</v>
      </c>
      <c r="B178" t="s">
        <v>246</v>
      </c>
    </row>
    <row r="179" spans="1:2" x14ac:dyDescent="0.25">
      <c r="A179" t="s">
        <v>106</v>
      </c>
      <c r="B179" t="s">
        <v>247</v>
      </c>
    </row>
    <row r="180" spans="1:2" x14ac:dyDescent="0.25">
      <c r="A180" t="s">
        <v>424</v>
      </c>
      <c r="B180" t="s">
        <v>425</v>
      </c>
    </row>
    <row r="181" spans="1:2" x14ac:dyDescent="0.25">
      <c r="A181" t="s">
        <v>81</v>
      </c>
      <c r="B181" t="s">
        <v>248</v>
      </c>
    </row>
    <row r="182" spans="1:2" x14ac:dyDescent="0.25">
      <c r="A182" t="s">
        <v>426</v>
      </c>
      <c r="B182" t="s">
        <v>427</v>
      </c>
    </row>
    <row r="183" spans="1:2" x14ac:dyDescent="0.25">
      <c r="A183" t="s">
        <v>142</v>
      </c>
      <c r="B183" t="s">
        <v>661</v>
      </c>
    </row>
    <row r="184" spans="1:2" x14ac:dyDescent="0.25">
      <c r="A184" t="s">
        <v>107</v>
      </c>
      <c r="B184" t="s">
        <v>249</v>
      </c>
    </row>
    <row r="185" spans="1:2" x14ac:dyDescent="0.25">
      <c r="A185" t="s">
        <v>143</v>
      </c>
      <c r="B185" t="s">
        <v>250</v>
      </c>
    </row>
    <row r="186" spans="1:2" x14ac:dyDescent="0.25">
      <c r="A186" t="s">
        <v>428</v>
      </c>
      <c r="B186" t="s">
        <v>429</v>
      </c>
    </row>
    <row r="187" spans="1:2" x14ac:dyDescent="0.25">
      <c r="A187" t="s">
        <v>430</v>
      </c>
      <c r="B187" t="s">
        <v>431</v>
      </c>
    </row>
    <row r="188" spans="1:2" x14ac:dyDescent="0.25">
      <c r="A188" t="s">
        <v>432</v>
      </c>
      <c r="B188" t="s">
        <v>433</v>
      </c>
    </row>
    <row r="189" spans="1:2" x14ac:dyDescent="0.25">
      <c r="A189" t="s">
        <v>109</v>
      </c>
      <c r="B189" t="s">
        <v>251</v>
      </c>
    </row>
    <row r="190" spans="1:2" x14ac:dyDescent="0.25">
      <c r="A190" t="s">
        <v>662</v>
      </c>
      <c r="B190" t="s">
        <v>663</v>
      </c>
    </row>
    <row r="191" spans="1:2" x14ac:dyDescent="0.25">
      <c r="A191" t="s">
        <v>144</v>
      </c>
      <c r="B191" t="s">
        <v>252</v>
      </c>
    </row>
    <row r="192" spans="1:2" x14ac:dyDescent="0.25">
      <c r="A192" t="s">
        <v>434</v>
      </c>
      <c r="B192" t="s">
        <v>435</v>
      </c>
    </row>
    <row r="193" spans="1:2" x14ac:dyDescent="0.25">
      <c r="A193" t="s">
        <v>253</v>
      </c>
      <c r="B193" t="s">
        <v>254</v>
      </c>
    </row>
    <row r="194" spans="1:2" x14ac:dyDescent="0.25">
      <c r="A194" t="s">
        <v>436</v>
      </c>
      <c r="B194" t="s">
        <v>437</v>
      </c>
    </row>
    <row r="195" spans="1:2" x14ac:dyDescent="0.25">
      <c r="A195" t="s">
        <v>300</v>
      </c>
      <c r="B195" t="s">
        <v>301</v>
      </c>
    </row>
    <row r="196" spans="1:2" x14ac:dyDescent="0.25">
      <c r="A196" t="s">
        <v>438</v>
      </c>
      <c r="B196" t="s">
        <v>439</v>
      </c>
    </row>
    <row r="197" spans="1:2" x14ac:dyDescent="0.25">
      <c r="A197" t="s">
        <v>145</v>
      </c>
      <c r="B197" t="s">
        <v>255</v>
      </c>
    </row>
    <row r="198" spans="1:2" x14ac:dyDescent="0.25">
      <c r="A198" t="s">
        <v>146</v>
      </c>
      <c r="B198" t="s">
        <v>256</v>
      </c>
    </row>
    <row r="199" spans="1:2" x14ac:dyDescent="0.25">
      <c r="A199" t="s">
        <v>257</v>
      </c>
      <c r="B199" t="s">
        <v>440</v>
      </c>
    </row>
    <row r="200" spans="1:2" x14ac:dyDescent="0.25">
      <c r="A200" t="s">
        <v>163</v>
      </c>
      <c r="B200" t="s">
        <v>664</v>
      </c>
    </row>
    <row r="201" spans="1:2" x14ac:dyDescent="0.25">
      <c r="A201" t="s">
        <v>154</v>
      </c>
      <c r="B201" t="s">
        <v>258</v>
      </c>
    </row>
    <row r="202" spans="1:2" x14ac:dyDescent="0.25">
      <c r="A202" t="s">
        <v>259</v>
      </c>
      <c r="B202" t="s">
        <v>260</v>
      </c>
    </row>
    <row r="203" spans="1:2" x14ac:dyDescent="0.25">
      <c r="A203" t="s">
        <v>164</v>
      </c>
      <c r="B203" t="s">
        <v>261</v>
      </c>
    </row>
    <row r="204" spans="1:2" x14ac:dyDescent="0.25">
      <c r="A204" t="s">
        <v>262</v>
      </c>
      <c r="B204" t="s">
        <v>263</v>
      </c>
    </row>
    <row r="205" spans="1:2" x14ac:dyDescent="0.25">
      <c r="A205" t="s">
        <v>264</v>
      </c>
      <c r="B205" t="s">
        <v>265</v>
      </c>
    </row>
    <row r="206" spans="1:2" x14ac:dyDescent="0.25">
      <c r="A206" t="s">
        <v>266</v>
      </c>
      <c r="B206" t="s">
        <v>267</v>
      </c>
    </row>
    <row r="207" spans="1:2" x14ac:dyDescent="0.25">
      <c r="A207" t="s">
        <v>665</v>
      </c>
      <c r="B207" t="s">
        <v>666</v>
      </c>
    </row>
    <row r="208" spans="1:2" x14ac:dyDescent="0.25">
      <c r="A208" t="s">
        <v>155</v>
      </c>
      <c r="B208" t="s">
        <v>268</v>
      </c>
    </row>
    <row r="209" spans="1:2" x14ac:dyDescent="0.25">
      <c r="A209" t="s">
        <v>156</v>
      </c>
      <c r="B209" t="s">
        <v>269</v>
      </c>
    </row>
    <row r="210" spans="1:2" x14ac:dyDescent="0.25">
      <c r="A210" t="s">
        <v>157</v>
      </c>
      <c r="B210" t="s">
        <v>270</v>
      </c>
    </row>
    <row r="211" spans="1:2" x14ac:dyDescent="0.25">
      <c r="A211" t="s">
        <v>158</v>
      </c>
      <c r="B211" t="s">
        <v>271</v>
      </c>
    </row>
    <row r="212" spans="1:2" x14ac:dyDescent="0.25">
      <c r="A212" t="s">
        <v>667</v>
      </c>
      <c r="B212" t="s">
        <v>668</v>
      </c>
    </row>
    <row r="213" spans="1:2" x14ac:dyDescent="0.25">
      <c r="A213" t="s">
        <v>159</v>
      </c>
      <c r="B213" t="s">
        <v>272</v>
      </c>
    </row>
    <row r="214" spans="1:2" x14ac:dyDescent="0.25">
      <c r="A214" t="s">
        <v>273</v>
      </c>
      <c r="B214" t="s">
        <v>274</v>
      </c>
    </row>
    <row r="215" spans="1:2" x14ac:dyDescent="0.25">
      <c r="A215" t="s">
        <v>669</v>
      </c>
      <c r="B215" t="s">
        <v>670</v>
      </c>
    </row>
    <row r="216" spans="1:2" x14ac:dyDescent="0.25">
      <c r="A216" t="s">
        <v>165</v>
      </c>
      <c r="B216" t="s">
        <v>275</v>
      </c>
    </row>
    <row r="217" spans="1:2" x14ac:dyDescent="0.25">
      <c r="A217" t="s">
        <v>202</v>
      </c>
      <c r="B217" t="s">
        <v>276</v>
      </c>
    </row>
    <row r="218" spans="1:2" x14ac:dyDescent="0.25">
      <c r="A218" t="s">
        <v>166</v>
      </c>
      <c r="B218" t="s">
        <v>277</v>
      </c>
    </row>
    <row r="219" spans="1:2" x14ac:dyDescent="0.25">
      <c r="A219" t="s">
        <v>671</v>
      </c>
      <c r="B219" t="s">
        <v>672</v>
      </c>
    </row>
    <row r="220" spans="1:2" x14ac:dyDescent="0.25">
      <c r="A220" t="s">
        <v>278</v>
      </c>
      <c r="B220" t="s">
        <v>279</v>
      </c>
    </row>
    <row r="221" spans="1:2" x14ac:dyDescent="0.25">
      <c r="A221" t="s">
        <v>673</v>
      </c>
      <c r="B221" t="s">
        <v>674</v>
      </c>
    </row>
    <row r="222" spans="1:2" x14ac:dyDescent="0.25">
      <c r="A222" t="s">
        <v>441</v>
      </c>
      <c r="B222" t="s">
        <v>442</v>
      </c>
    </row>
    <row r="223" spans="1:2" x14ac:dyDescent="0.25">
      <c r="A223" t="s">
        <v>203</v>
      </c>
      <c r="B223" t="s">
        <v>280</v>
      </c>
    </row>
    <row r="224" spans="1:2" x14ac:dyDescent="0.25">
      <c r="A224" t="s">
        <v>443</v>
      </c>
      <c r="B224" t="s">
        <v>444</v>
      </c>
    </row>
    <row r="225" spans="1:2" x14ac:dyDescent="0.25">
      <c r="A225" t="s">
        <v>281</v>
      </c>
      <c r="B225" t="s">
        <v>282</v>
      </c>
    </row>
    <row r="226" spans="1:2" x14ac:dyDescent="0.25">
      <c r="A226" t="s">
        <v>283</v>
      </c>
      <c r="B226" t="s">
        <v>284</v>
      </c>
    </row>
    <row r="227" spans="1:2" x14ac:dyDescent="0.25">
      <c r="A227" t="s">
        <v>445</v>
      </c>
      <c r="B227" t="s">
        <v>446</v>
      </c>
    </row>
    <row r="228" spans="1:2" x14ac:dyDescent="0.25">
      <c r="A228" t="s">
        <v>285</v>
      </c>
      <c r="B228" t="s">
        <v>675</v>
      </c>
    </row>
    <row r="229" spans="1:2" x14ac:dyDescent="0.25">
      <c r="A229" t="s">
        <v>302</v>
      </c>
      <c r="B229" t="s">
        <v>303</v>
      </c>
    </row>
    <row r="230" spans="1:2" x14ac:dyDescent="0.25">
      <c r="A230" t="s">
        <v>286</v>
      </c>
      <c r="B230" t="s">
        <v>287</v>
      </c>
    </row>
    <row r="231" spans="1:2" x14ac:dyDescent="0.25">
      <c r="A231" t="s">
        <v>288</v>
      </c>
      <c r="B231" t="s">
        <v>289</v>
      </c>
    </row>
    <row r="232" spans="1:2" x14ac:dyDescent="0.25">
      <c r="A232" t="s">
        <v>676</v>
      </c>
      <c r="B232" t="s">
        <v>677</v>
      </c>
    </row>
    <row r="233" spans="1:2" x14ac:dyDescent="0.25">
      <c r="A233" t="s">
        <v>290</v>
      </c>
      <c r="B233" t="s">
        <v>291</v>
      </c>
    </row>
    <row r="234" spans="1:2" x14ac:dyDescent="0.25">
      <c r="A234" t="s">
        <v>678</v>
      </c>
      <c r="B234" t="s">
        <v>679</v>
      </c>
    </row>
    <row r="235" spans="1:2" x14ac:dyDescent="0.25">
      <c r="A235" t="s">
        <v>304</v>
      </c>
      <c r="B235" t="s">
        <v>305</v>
      </c>
    </row>
    <row r="236" spans="1:2" x14ac:dyDescent="0.25">
      <c r="A236" t="s">
        <v>292</v>
      </c>
      <c r="B236" t="s">
        <v>293</v>
      </c>
    </row>
    <row r="237" spans="1:2" x14ac:dyDescent="0.25">
      <c r="A237" t="s">
        <v>294</v>
      </c>
      <c r="B237" t="s">
        <v>295</v>
      </c>
    </row>
    <row r="238" spans="1:2" x14ac:dyDescent="0.25">
      <c r="A238" t="s">
        <v>447</v>
      </c>
      <c r="B238" t="s">
        <v>448</v>
      </c>
    </row>
    <row r="239" spans="1:2" x14ac:dyDescent="0.25">
      <c r="A239" t="s">
        <v>449</v>
      </c>
      <c r="B239" t="s">
        <v>450</v>
      </c>
    </row>
    <row r="240" spans="1:2" x14ac:dyDescent="0.25">
      <c r="A240" t="s">
        <v>680</v>
      </c>
      <c r="B240" t="s">
        <v>681</v>
      </c>
    </row>
    <row r="241" spans="1:2" x14ac:dyDescent="0.25">
      <c r="A241" t="s">
        <v>306</v>
      </c>
      <c r="B241" t="s">
        <v>451</v>
      </c>
    </row>
    <row r="242" spans="1:2" x14ac:dyDescent="0.25">
      <c r="A242" t="s">
        <v>307</v>
      </c>
      <c r="B242" t="s">
        <v>308</v>
      </c>
    </row>
    <row r="243" spans="1:2" x14ac:dyDescent="0.25">
      <c r="A243" t="s">
        <v>309</v>
      </c>
      <c r="B243" t="s">
        <v>310</v>
      </c>
    </row>
    <row r="244" spans="1:2" x14ac:dyDescent="0.25">
      <c r="A244" t="s">
        <v>682</v>
      </c>
      <c r="B244" t="s">
        <v>683</v>
      </c>
    </row>
    <row r="245" spans="1:2" x14ac:dyDescent="0.25">
      <c r="A245" t="s">
        <v>353</v>
      </c>
      <c r="B245" t="s">
        <v>354</v>
      </c>
    </row>
    <row r="246" spans="1:2" x14ac:dyDescent="0.25">
      <c r="A246" t="s">
        <v>355</v>
      </c>
      <c r="B246" t="s">
        <v>356</v>
      </c>
    </row>
    <row r="247" spans="1:2" x14ac:dyDescent="0.25">
      <c r="A247" t="s">
        <v>357</v>
      </c>
      <c r="B247" t="s">
        <v>358</v>
      </c>
    </row>
    <row r="248" spans="1:2" x14ac:dyDescent="0.25">
      <c r="A248" t="s">
        <v>359</v>
      </c>
      <c r="B248" t="s">
        <v>360</v>
      </c>
    </row>
    <row r="249" spans="1:2" x14ac:dyDescent="0.25">
      <c r="A249" t="s">
        <v>684</v>
      </c>
      <c r="B249" t="s">
        <v>685</v>
      </c>
    </row>
    <row r="250" spans="1:2" x14ac:dyDescent="0.25">
      <c r="A250" t="s">
        <v>686</v>
      </c>
      <c r="B250" t="s">
        <v>687</v>
      </c>
    </row>
    <row r="251" spans="1:2" x14ac:dyDescent="0.25">
      <c r="A251" t="s">
        <v>688</v>
      </c>
      <c r="B251" t="s">
        <v>561</v>
      </c>
    </row>
    <row r="252" spans="1:2" x14ac:dyDescent="0.25">
      <c r="A252" t="s">
        <v>689</v>
      </c>
      <c r="B252" t="s">
        <v>690</v>
      </c>
    </row>
    <row r="253" spans="1:2" x14ac:dyDescent="0.25">
      <c r="A253" t="s">
        <v>691</v>
      </c>
      <c r="B253" t="s">
        <v>692</v>
      </c>
    </row>
    <row r="254" spans="1:2" x14ac:dyDescent="0.25">
      <c r="A254" t="s">
        <v>693</v>
      </c>
      <c r="B254" t="s">
        <v>694</v>
      </c>
    </row>
    <row r="255" spans="1:2" x14ac:dyDescent="0.25">
      <c r="A255" t="s">
        <v>695</v>
      </c>
      <c r="B255" t="s">
        <v>696</v>
      </c>
    </row>
    <row r="256" spans="1:2" x14ac:dyDescent="0.25">
      <c r="A256" t="s">
        <v>697</v>
      </c>
      <c r="B256" t="s">
        <v>698</v>
      </c>
    </row>
    <row r="257" spans="1:2" x14ac:dyDescent="0.25">
      <c r="A257" t="s">
        <v>452</v>
      </c>
      <c r="B257" t="s">
        <v>453</v>
      </c>
    </row>
    <row r="258" spans="1:2" x14ac:dyDescent="0.25">
      <c r="A258" t="s">
        <v>699</v>
      </c>
      <c r="B258" t="s">
        <v>583</v>
      </c>
    </row>
    <row r="259" spans="1:2" x14ac:dyDescent="0.25">
      <c r="A259" t="s">
        <v>700</v>
      </c>
      <c r="B259" t="s">
        <v>701</v>
      </c>
    </row>
    <row r="260" spans="1:2" x14ac:dyDescent="0.25">
      <c r="A260" t="s">
        <v>702</v>
      </c>
      <c r="B260" t="s">
        <v>703</v>
      </c>
    </row>
    <row r="261" spans="1:2" x14ac:dyDescent="0.25">
      <c r="A261" t="s">
        <v>296</v>
      </c>
      <c r="B261" t="s">
        <v>297</v>
      </c>
    </row>
    <row r="262" spans="1:2" x14ac:dyDescent="0.25">
      <c r="A262" t="s">
        <v>704</v>
      </c>
      <c r="B262" t="s">
        <v>705</v>
      </c>
    </row>
    <row r="263" spans="1:2" x14ac:dyDescent="0.25">
      <c r="A263" t="s">
        <v>706</v>
      </c>
      <c r="B263" t="s">
        <v>707</v>
      </c>
    </row>
    <row r="264" spans="1:2" x14ac:dyDescent="0.25">
      <c r="A264" t="s">
        <v>708</v>
      </c>
      <c r="B264" t="s">
        <v>709</v>
      </c>
    </row>
    <row r="265" spans="1:2" x14ac:dyDescent="0.25">
      <c r="A265" t="s">
        <v>46</v>
      </c>
      <c r="B265" t="s">
        <v>204</v>
      </c>
    </row>
    <row r="266" spans="1:2" x14ac:dyDescent="0.25">
      <c r="A266" t="s">
        <v>478</v>
      </c>
      <c r="B266" t="s">
        <v>479</v>
      </c>
    </row>
    <row r="267" spans="1:2" x14ac:dyDescent="0.25">
      <c r="A267" t="s">
        <v>506</v>
      </c>
      <c r="B267" t="s">
        <v>710</v>
      </c>
    </row>
    <row r="268" spans="1:2" x14ac:dyDescent="0.25">
      <c r="A268" t="s">
        <v>514</v>
      </c>
      <c r="B268" t="s">
        <v>515</v>
      </c>
    </row>
    <row r="269" spans="1:2" x14ac:dyDescent="0.25">
      <c r="A269" t="s">
        <v>538</v>
      </c>
      <c r="B269" t="s">
        <v>687</v>
      </c>
    </row>
    <row r="270" spans="1:2" x14ac:dyDescent="0.25">
      <c r="A270" t="s">
        <v>582</v>
      </c>
      <c r="B270" t="s">
        <v>583</v>
      </c>
    </row>
    <row r="271" spans="1:2" x14ac:dyDescent="0.25">
      <c r="A271" t="s">
        <v>606</v>
      </c>
      <c r="B271" t="s">
        <v>696</v>
      </c>
    </row>
    <row r="272" spans="1:2" x14ac:dyDescent="0.25">
      <c r="A272" t="s">
        <v>54</v>
      </c>
      <c r="B272" t="s">
        <v>212</v>
      </c>
    </row>
    <row r="273" spans="1:2" x14ac:dyDescent="0.25">
      <c r="A273" t="s">
        <v>60</v>
      </c>
      <c r="B273" t="s">
        <v>217</v>
      </c>
    </row>
    <row r="274" spans="1:2" x14ac:dyDescent="0.25">
      <c r="A274" t="s">
        <v>67</v>
      </c>
      <c r="B274" t="s">
        <v>224</v>
      </c>
    </row>
    <row r="275" spans="1:2" x14ac:dyDescent="0.25">
      <c r="A275" t="s">
        <v>138</v>
      </c>
      <c r="B275" t="s">
        <v>225</v>
      </c>
    </row>
    <row r="276" spans="1:2" x14ac:dyDescent="0.25">
      <c r="A276" t="s">
        <v>104</v>
      </c>
      <c r="B276" t="s">
        <v>235</v>
      </c>
    </row>
    <row r="277" spans="1:2" x14ac:dyDescent="0.25">
      <c r="A277" t="s">
        <v>201</v>
      </c>
      <c r="B277" t="s">
        <v>657</v>
      </c>
    </row>
    <row r="278" spans="1:2" x14ac:dyDescent="0.25">
      <c r="A278" t="s">
        <v>74</v>
      </c>
      <c r="B278" t="s">
        <v>236</v>
      </c>
    </row>
    <row r="279" spans="1:2" x14ac:dyDescent="0.25">
      <c r="A279" t="s">
        <v>76</v>
      </c>
      <c r="B279" t="s">
        <v>238</v>
      </c>
    </row>
    <row r="280" spans="1:2" x14ac:dyDescent="0.25">
      <c r="A280" t="s">
        <v>79</v>
      </c>
      <c r="B280" t="s">
        <v>244</v>
      </c>
    </row>
    <row r="281" spans="1:2" x14ac:dyDescent="0.25">
      <c r="A281" t="s">
        <v>422</v>
      </c>
      <c r="B281" t="s">
        <v>423</v>
      </c>
    </row>
    <row r="282" spans="1:2" x14ac:dyDescent="0.25">
      <c r="A282" t="s">
        <v>80</v>
      </c>
      <c r="B282" t="s">
        <v>245</v>
      </c>
    </row>
    <row r="283" spans="1:2" x14ac:dyDescent="0.25">
      <c r="A283" t="s">
        <v>145</v>
      </c>
      <c r="B283" t="s">
        <v>255</v>
      </c>
    </row>
    <row r="284" spans="1:2" x14ac:dyDescent="0.25">
      <c r="A284" t="s">
        <v>262</v>
      </c>
      <c r="B284" t="s">
        <v>263</v>
      </c>
    </row>
    <row r="285" spans="1:2" x14ac:dyDescent="0.25">
      <c r="A285" t="s">
        <v>158</v>
      </c>
      <c r="B285" t="s">
        <v>271</v>
      </c>
    </row>
    <row r="286" spans="1:2" x14ac:dyDescent="0.25">
      <c r="A286" t="s">
        <v>671</v>
      </c>
      <c r="B286" t="s">
        <v>672</v>
      </c>
    </row>
    <row r="287" spans="1:2" x14ac:dyDescent="0.25">
      <c r="A287" t="s">
        <v>357</v>
      </c>
      <c r="B287" t="s">
        <v>358</v>
      </c>
    </row>
    <row r="288" spans="1:2" x14ac:dyDescent="0.25">
      <c r="A288" t="s">
        <v>711</v>
      </c>
      <c r="B288" t="s">
        <v>712</v>
      </c>
    </row>
    <row r="289" spans="1:2" x14ac:dyDescent="0.25">
      <c r="A289" t="s">
        <v>686</v>
      </c>
      <c r="B289" t="s">
        <v>687</v>
      </c>
    </row>
    <row r="290" spans="1:2" x14ac:dyDescent="0.25">
      <c r="A290" t="s">
        <v>713</v>
      </c>
      <c r="B290" t="s">
        <v>714</v>
      </c>
    </row>
    <row r="291" spans="1:2" x14ac:dyDescent="0.25">
      <c r="A291" t="s">
        <v>715</v>
      </c>
      <c r="B291" t="s">
        <v>716</v>
      </c>
    </row>
    <row r="292" spans="1:2" x14ac:dyDescent="0.25">
      <c r="A292" t="s">
        <v>695</v>
      </c>
      <c r="B292" t="s">
        <v>696</v>
      </c>
    </row>
    <row r="293" spans="1:2" x14ac:dyDescent="0.25">
      <c r="A293" t="s">
        <v>699</v>
      </c>
      <c r="B293" t="s">
        <v>583</v>
      </c>
    </row>
    <row r="294" spans="1:2" x14ac:dyDescent="0.25">
      <c r="A294" t="s">
        <v>296</v>
      </c>
      <c r="B294" t="s">
        <v>297</v>
      </c>
    </row>
    <row r="295" spans="1:2" x14ac:dyDescent="0.25">
      <c r="A295" t="s">
        <v>704</v>
      </c>
      <c r="B295" t="s">
        <v>705</v>
      </c>
    </row>
    <row r="296" spans="1:2" x14ac:dyDescent="0.25">
      <c r="A296" t="s">
        <v>706</v>
      </c>
      <c r="B296" t="s">
        <v>707</v>
      </c>
    </row>
    <row r="297" spans="1:2" x14ac:dyDescent="0.25">
      <c r="A297" t="s">
        <v>708</v>
      </c>
      <c r="B297" t="s">
        <v>709</v>
      </c>
    </row>
    <row r="298" spans="1:2" x14ac:dyDescent="0.25">
      <c r="A298" t="s">
        <v>82</v>
      </c>
      <c r="B298" t="s">
        <v>83</v>
      </c>
    </row>
  </sheetData>
  <autoFilter ref="A1:B571" xr:uid="{17311170-9F92-44A0-BC73-6D73A21D349A}"/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F121"/>
  <sheetViews>
    <sheetView workbookViewId="0">
      <selection activeCell="A11" sqref="A11"/>
    </sheetView>
  </sheetViews>
  <sheetFormatPr defaultRowHeight="12.5" x14ac:dyDescent="0.25"/>
  <cols>
    <col min="6" max="6" width="13.54296875" customWidth="1"/>
    <col min="7" max="7" width="14.81640625" bestFit="1" customWidth="1"/>
    <col min="8" max="8" width="42.26953125" bestFit="1" customWidth="1"/>
    <col min="17" max="17" width="10.1796875" bestFit="1" customWidth="1"/>
    <col min="22" max="22" width="15" bestFit="1" customWidth="1"/>
  </cols>
  <sheetData>
    <row r="2" spans="1:32" s="37" customFormat="1" x14ac:dyDescent="0.25">
      <c r="A2" s="37" t="s">
        <v>28</v>
      </c>
      <c r="B2" s="37">
        <v>1</v>
      </c>
      <c r="D2" s="37" t="str">
        <f>IF('Claim Form'!M65&gt;0,"PINV","PCRN")</f>
        <v>PCRN</v>
      </c>
      <c r="F2" s="37" t="str">
        <f>UPPER("EXPS "&amp;TEXT('Claim Form'!$L$70,"mmm yy"))</f>
        <v>EXPS JAN 00</v>
      </c>
      <c r="G2" s="37" t="s">
        <v>29</v>
      </c>
      <c r="H2" s="37" t="str">
        <f>"Expenses "&amp;TEXT('Claim Form'!$L$70,"MMM YYYY")</f>
        <v>Expenses Jan 1900</v>
      </c>
      <c r="I2" s="37">
        <f>'Claim Form'!$M$65</f>
        <v>0</v>
      </c>
      <c r="K2" s="37">
        <f>'Claim Form'!$L$69</f>
        <v>0</v>
      </c>
      <c r="M2" s="38">
        <f ca="1">MONTH(TODAY())</f>
        <v>12</v>
      </c>
      <c r="N2" s="38">
        <f ca="1">YEAR(TODAY())</f>
        <v>2018</v>
      </c>
      <c r="O2" s="37">
        <f>I2</f>
        <v>0</v>
      </c>
      <c r="Q2" s="39">
        <f>'Claim Form'!$C$13</f>
        <v>0</v>
      </c>
      <c r="V2" s="37">
        <v>0</v>
      </c>
      <c r="AA2" s="37">
        <f>O2</f>
        <v>0</v>
      </c>
      <c r="AF2" s="37">
        <v>0</v>
      </c>
    </row>
    <row r="3" spans="1:32" s="40" customFormat="1" x14ac:dyDescent="0.25">
      <c r="A3" s="40" t="str">
        <f>IF(I3=0,"","N")</f>
        <v/>
      </c>
      <c r="B3" s="40">
        <v>1</v>
      </c>
      <c r="D3" s="40" t="str">
        <f t="shared" ref="D3:D120" si="0">$D$2</f>
        <v>PCRN</v>
      </c>
      <c r="H3" s="40" t="str">
        <f>$H$2</f>
        <v>Expenses Jan 1900</v>
      </c>
      <c r="I3" s="40">
        <f>'Claim Form'!F18</f>
        <v>0</v>
      </c>
      <c r="K3" s="40">
        <v>0</v>
      </c>
      <c r="M3" s="40">
        <f t="shared" ref="M3:M120" ca="1" si="1">$M$2</f>
        <v>12</v>
      </c>
      <c r="N3" s="40">
        <f t="shared" ref="N3:N120" ca="1" si="2">$N$2</f>
        <v>2018</v>
      </c>
      <c r="Q3" s="41" t="s">
        <v>30</v>
      </c>
      <c r="U3" s="40" t="str">
        <f>IF(I3=0,"",'Claim Form'!L18)</f>
        <v/>
      </c>
      <c r="V3" s="40" t="str">
        <f>IF(I3=0,"",LEFT(U3,2)&amp;IF('Claim Form'!O18="VOLU","F400","F500")&amp;"-00-")</f>
        <v/>
      </c>
    </row>
    <row r="4" spans="1:32" s="40" customFormat="1" x14ac:dyDescent="0.25">
      <c r="A4" s="40" t="str">
        <f t="shared" ref="A4:A67" si="3">IF(I4=0,"","N")</f>
        <v/>
      </c>
      <c r="B4" s="40">
        <v>1</v>
      </c>
      <c r="D4" s="40" t="str">
        <f t="shared" si="0"/>
        <v>PCRN</v>
      </c>
      <c r="H4" s="40" t="str">
        <f t="shared" ref="H4:H120" si="4">$H$2</f>
        <v>Expenses Jan 1900</v>
      </c>
      <c r="I4" s="40">
        <f>'Claim Form'!F19</f>
        <v>0</v>
      </c>
      <c r="K4" s="40">
        <v>0</v>
      </c>
      <c r="M4" s="40">
        <f t="shared" ca="1" si="1"/>
        <v>12</v>
      </c>
      <c r="N4" s="40">
        <f t="shared" ca="1" si="2"/>
        <v>2018</v>
      </c>
      <c r="Q4" s="41" t="s">
        <v>30</v>
      </c>
      <c r="U4" s="40" t="str">
        <f>IF(I4=0,"",'Claim Form'!L19)</f>
        <v/>
      </c>
      <c r="V4" s="40" t="str">
        <f>IF(I4=0,"",LEFT(U4,2)&amp;IF('Claim Form'!O19="VOLU","F400","F500")&amp;"-00-")</f>
        <v/>
      </c>
    </row>
    <row r="5" spans="1:32" s="40" customFormat="1" x14ac:dyDescent="0.25">
      <c r="A5" s="40" t="str">
        <f t="shared" si="3"/>
        <v/>
      </c>
      <c r="B5" s="40">
        <v>1</v>
      </c>
      <c r="D5" s="40" t="str">
        <f t="shared" si="0"/>
        <v>PCRN</v>
      </c>
      <c r="H5" s="40" t="str">
        <f t="shared" si="4"/>
        <v>Expenses Jan 1900</v>
      </c>
      <c r="I5" s="40">
        <f>'Claim Form'!F20</f>
        <v>0</v>
      </c>
      <c r="K5" s="40">
        <v>0</v>
      </c>
      <c r="M5" s="40">
        <f t="shared" ca="1" si="1"/>
        <v>12</v>
      </c>
      <c r="N5" s="40">
        <f t="shared" ca="1" si="2"/>
        <v>2018</v>
      </c>
      <c r="Q5" s="41" t="s">
        <v>30</v>
      </c>
      <c r="U5" s="40" t="str">
        <f>IF(I5=0,"",'Claim Form'!L20)</f>
        <v/>
      </c>
      <c r="V5" s="40" t="str">
        <f>IF(I5=0,"",LEFT(U5,2)&amp;IF('Claim Form'!O20="VOLU","F400","F500")&amp;"-00-")</f>
        <v/>
      </c>
    </row>
    <row r="6" spans="1:32" s="40" customFormat="1" x14ac:dyDescent="0.25">
      <c r="A6" s="40" t="str">
        <f t="shared" si="3"/>
        <v/>
      </c>
      <c r="B6" s="40">
        <v>1</v>
      </c>
      <c r="D6" s="40" t="str">
        <f t="shared" si="0"/>
        <v>PCRN</v>
      </c>
      <c r="H6" s="40" t="str">
        <f t="shared" si="4"/>
        <v>Expenses Jan 1900</v>
      </c>
      <c r="I6" s="40">
        <f>'Claim Form'!F21</f>
        <v>0</v>
      </c>
      <c r="K6" s="40">
        <v>0</v>
      </c>
      <c r="M6" s="40">
        <f t="shared" ca="1" si="1"/>
        <v>12</v>
      </c>
      <c r="N6" s="40">
        <f t="shared" ca="1" si="2"/>
        <v>2018</v>
      </c>
      <c r="Q6" s="41" t="s">
        <v>30</v>
      </c>
      <c r="U6" s="40" t="str">
        <f>IF(I6=0,"",'Claim Form'!L21)</f>
        <v/>
      </c>
      <c r="V6" s="40" t="str">
        <f>IF(I6=0,"",LEFT(U6,2)&amp;IF('Claim Form'!O21="VOLU","F400","F500")&amp;"-00-")</f>
        <v/>
      </c>
    </row>
    <row r="7" spans="1:32" s="40" customFormat="1" x14ac:dyDescent="0.25">
      <c r="A7" s="40" t="str">
        <f t="shared" si="3"/>
        <v/>
      </c>
      <c r="B7" s="40">
        <v>1</v>
      </c>
      <c r="D7" s="40" t="str">
        <f t="shared" si="0"/>
        <v>PCRN</v>
      </c>
      <c r="H7" s="40" t="str">
        <f t="shared" si="4"/>
        <v>Expenses Jan 1900</v>
      </c>
      <c r="I7" s="40">
        <f>'Claim Form'!F22</f>
        <v>0</v>
      </c>
      <c r="K7" s="40">
        <v>0</v>
      </c>
      <c r="M7" s="40">
        <f t="shared" ca="1" si="1"/>
        <v>12</v>
      </c>
      <c r="N7" s="40">
        <f t="shared" ca="1" si="2"/>
        <v>2018</v>
      </c>
      <c r="Q7" s="41" t="s">
        <v>30</v>
      </c>
      <c r="U7" s="40" t="str">
        <f>IF(I7=0,"",'Claim Form'!L22)</f>
        <v/>
      </c>
      <c r="V7" s="40" t="str">
        <f>IF(I7=0,"",LEFT(U7,2)&amp;IF('Claim Form'!O22="VOLU","F400","F500")&amp;"-00-")</f>
        <v/>
      </c>
    </row>
    <row r="8" spans="1:32" s="40" customFormat="1" x14ac:dyDescent="0.25">
      <c r="A8" s="40" t="str">
        <f t="shared" si="3"/>
        <v/>
      </c>
      <c r="B8" s="40">
        <v>1</v>
      </c>
      <c r="D8" s="40" t="str">
        <f t="shared" si="0"/>
        <v>PCRN</v>
      </c>
      <c r="H8" s="40" t="str">
        <f t="shared" si="4"/>
        <v>Expenses Jan 1900</v>
      </c>
      <c r="I8" s="40">
        <f>'Claim Form'!F23</f>
        <v>0</v>
      </c>
      <c r="K8" s="40">
        <v>0</v>
      </c>
      <c r="M8" s="40">
        <f t="shared" ca="1" si="1"/>
        <v>12</v>
      </c>
      <c r="N8" s="40">
        <f t="shared" ca="1" si="2"/>
        <v>2018</v>
      </c>
      <c r="Q8" s="41" t="s">
        <v>30</v>
      </c>
      <c r="U8" s="40" t="str">
        <f>IF(I8=0,"",'Claim Form'!L23)</f>
        <v/>
      </c>
      <c r="V8" s="40" t="str">
        <f>IF(I8=0,"",LEFT(U8,2)&amp;IF('Claim Form'!O23="VOLU","F400","F500")&amp;"-00-")</f>
        <v/>
      </c>
    </row>
    <row r="9" spans="1:32" s="40" customFormat="1" x14ac:dyDescent="0.25">
      <c r="A9" s="40" t="str">
        <f t="shared" si="3"/>
        <v/>
      </c>
      <c r="B9" s="40">
        <v>1</v>
      </c>
      <c r="D9" s="40" t="str">
        <f t="shared" si="0"/>
        <v>PCRN</v>
      </c>
      <c r="H9" s="40" t="str">
        <f t="shared" si="4"/>
        <v>Expenses Jan 1900</v>
      </c>
      <c r="I9" s="40">
        <f>'Claim Form'!F24</f>
        <v>0</v>
      </c>
      <c r="K9" s="40">
        <v>0</v>
      </c>
      <c r="M9" s="40">
        <f t="shared" ca="1" si="1"/>
        <v>12</v>
      </c>
      <c r="N9" s="40">
        <f t="shared" ca="1" si="2"/>
        <v>2018</v>
      </c>
      <c r="Q9" s="41" t="s">
        <v>30</v>
      </c>
      <c r="U9" s="40" t="str">
        <f>IF(I9=0,"",'Claim Form'!L24)</f>
        <v/>
      </c>
      <c r="V9" s="40" t="str">
        <f>IF(I9=0,"",LEFT(U9,2)&amp;IF('Claim Form'!O24="VOLU","F400","F500")&amp;"-00-")</f>
        <v/>
      </c>
    </row>
    <row r="10" spans="1:32" s="40" customFormat="1" x14ac:dyDescent="0.25">
      <c r="A10" s="40" t="str">
        <f t="shared" si="3"/>
        <v/>
      </c>
      <c r="B10" s="40">
        <v>1</v>
      </c>
      <c r="D10" s="40" t="str">
        <f t="shared" si="0"/>
        <v>PCRN</v>
      </c>
      <c r="H10" s="40" t="str">
        <f t="shared" si="4"/>
        <v>Expenses Jan 1900</v>
      </c>
      <c r="I10" s="40">
        <f>'Claim Form'!F25</f>
        <v>0</v>
      </c>
      <c r="K10" s="40">
        <v>0</v>
      </c>
      <c r="M10" s="40">
        <f t="shared" ca="1" si="1"/>
        <v>12</v>
      </c>
      <c r="N10" s="40">
        <f t="shared" ca="1" si="2"/>
        <v>2018</v>
      </c>
      <c r="Q10" s="41" t="s">
        <v>30</v>
      </c>
      <c r="U10" s="40" t="str">
        <f>IF(I10=0,"",'Claim Form'!L25)</f>
        <v/>
      </c>
      <c r="V10" s="40" t="str">
        <f>IF(I10=0,"",LEFT(U10,2)&amp;IF('Claim Form'!O25="VOLU","F400","F500")&amp;"-00-")</f>
        <v/>
      </c>
    </row>
    <row r="11" spans="1:32" s="40" customFormat="1" x14ac:dyDescent="0.25">
      <c r="A11" s="40" t="str">
        <f t="shared" si="3"/>
        <v/>
      </c>
      <c r="B11" s="40">
        <v>1</v>
      </c>
      <c r="D11" s="40" t="str">
        <f t="shared" si="0"/>
        <v>PCRN</v>
      </c>
      <c r="H11" s="40" t="str">
        <f t="shared" si="4"/>
        <v>Expenses Jan 1900</v>
      </c>
      <c r="I11" s="40">
        <f>'Claim Form'!F26</f>
        <v>0</v>
      </c>
      <c r="K11" s="40">
        <v>0</v>
      </c>
      <c r="M11" s="40">
        <f t="shared" ca="1" si="1"/>
        <v>12</v>
      </c>
      <c r="N11" s="40">
        <f t="shared" ca="1" si="2"/>
        <v>2018</v>
      </c>
      <c r="Q11" s="41" t="s">
        <v>30</v>
      </c>
      <c r="U11" s="40" t="str">
        <f>IF(I11=0,"",'Claim Form'!L26)</f>
        <v/>
      </c>
      <c r="V11" s="40" t="str">
        <f>IF(I11=0,"",LEFT(U11,2)&amp;IF('Claim Form'!O26="VOLU","F400","F500")&amp;"-00-")</f>
        <v/>
      </c>
    </row>
    <row r="12" spans="1:32" s="40" customFormat="1" x14ac:dyDescent="0.25">
      <c r="A12" s="40" t="str">
        <f t="shared" si="3"/>
        <v/>
      </c>
      <c r="B12" s="40">
        <v>1</v>
      </c>
      <c r="D12" s="40" t="str">
        <f t="shared" si="0"/>
        <v>PCRN</v>
      </c>
      <c r="H12" s="40" t="str">
        <f t="shared" si="4"/>
        <v>Expenses Jan 1900</v>
      </c>
      <c r="I12" s="40">
        <f>'Claim Form'!F27</f>
        <v>0</v>
      </c>
      <c r="K12" s="40">
        <v>0</v>
      </c>
      <c r="M12" s="40">
        <f t="shared" ca="1" si="1"/>
        <v>12</v>
      </c>
      <c r="N12" s="40">
        <f t="shared" ca="1" si="2"/>
        <v>2018</v>
      </c>
      <c r="Q12" s="41" t="s">
        <v>30</v>
      </c>
      <c r="U12" s="40" t="str">
        <f>IF(I12=0,"",'Claim Form'!L27)</f>
        <v/>
      </c>
      <c r="V12" s="40" t="str">
        <f>IF(I12=0,"",LEFT(U12,2)&amp;IF('Claim Form'!O27="VOLU","F400","F500")&amp;"-00-")</f>
        <v/>
      </c>
    </row>
    <row r="13" spans="1:32" s="40" customFormat="1" x14ac:dyDescent="0.25">
      <c r="A13" s="40" t="str">
        <f t="shared" si="3"/>
        <v/>
      </c>
      <c r="B13" s="40">
        <v>1</v>
      </c>
      <c r="D13" s="40" t="str">
        <f t="shared" si="0"/>
        <v>PCRN</v>
      </c>
      <c r="H13" s="40" t="str">
        <f t="shared" si="4"/>
        <v>Expenses Jan 1900</v>
      </c>
      <c r="I13" s="40">
        <f>'Claim Form'!F28</f>
        <v>0</v>
      </c>
      <c r="K13" s="40">
        <v>0</v>
      </c>
      <c r="M13" s="40">
        <f t="shared" ca="1" si="1"/>
        <v>12</v>
      </c>
      <c r="N13" s="40">
        <f t="shared" ca="1" si="2"/>
        <v>2018</v>
      </c>
      <c r="Q13" s="41" t="s">
        <v>30</v>
      </c>
      <c r="U13" s="40" t="str">
        <f>IF(I13=0,"",'Claim Form'!L28)</f>
        <v/>
      </c>
      <c r="V13" s="40" t="str">
        <f>IF(I13=0,"",LEFT(U13,2)&amp;IF('Claim Form'!O28="VOLU","F400","F500")&amp;"-00-")</f>
        <v/>
      </c>
    </row>
    <row r="14" spans="1:32" s="40" customFormat="1" x14ac:dyDescent="0.25">
      <c r="A14" s="40" t="str">
        <f t="shared" si="3"/>
        <v/>
      </c>
      <c r="B14" s="40">
        <v>1</v>
      </c>
      <c r="D14" s="40" t="str">
        <f t="shared" si="0"/>
        <v>PCRN</v>
      </c>
      <c r="H14" s="40" t="str">
        <f t="shared" si="4"/>
        <v>Expenses Jan 1900</v>
      </c>
      <c r="I14" s="40">
        <f>'Claim Form'!F29</f>
        <v>0</v>
      </c>
      <c r="K14" s="40">
        <v>0</v>
      </c>
      <c r="M14" s="40">
        <f t="shared" ca="1" si="1"/>
        <v>12</v>
      </c>
      <c r="N14" s="40">
        <f t="shared" ca="1" si="2"/>
        <v>2018</v>
      </c>
      <c r="Q14" s="41" t="s">
        <v>30</v>
      </c>
      <c r="U14" s="40" t="str">
        <f>IF(I14=0,"",'Claim Form'!L29)</f>
        <v/>
      </c>
      <c r="V14" s="40" t="str">
        <f>IF(I14=0,"",LEFT(U14,2)&amp;IF('Claim Form'!O29="VOLU","F400","F500")&amp;"-00-")</f>
        <v/>
      </c>
    </row>
    <row r="15" spans="1:32" s="40" customFormat="1" x14ac:dyDescent="0.25">
      <c r="A15" s="40" t="str">
        <f t="shared" si="3"/>
        <v/>
      </c>
      <c r="B15" s="40">
        <v>1</v>
      </c>
      <c r="D15" s="40" t="str">
        <f t="shared" si="0"/>
        <v>PCRN</v>
      </c>
      <c r="H15" s="40" t="str">
        <f t="shared" si="4"/>
        <v>Expenses Jan 1900</v>
      </c>
      <c r="I15" s="40">
        <f>'Claim Form'!F30</f>
        <v>0</v>
      </c>
      <c r="K15" s="40">
        <v>0</v>
      </c>
      <c r="M15" s="40">
        <f t="shared" ca="1" si="1"/>
        <v>12</v>
      </c>
      <c r="N15" s="40">
        <f t="shared" ca="1" si="2"/>
        <v>2018</v>
      </c>
      <c r="Q15" s="41" t="s">
        <v>30</v>
      </c>
      <c r="U15" s="40" t="str">
        <f>IF(I15=0,"",'Claim Form'!L30)</f>
        <v/>
      </c>
      <c r="V15" s="40" t="str">
        <f>IF(I15=0,"",LEFT(U15,2)&amp;IF('Claim Form'!O30="VOLU","F400","F500")&amp;"-00-")</f>
        <v/>
      </c>
    </row>
    <row r="16" spans="1:32" s="40" customFormat="1" x14ac:dyDescent="0.25">
      <c r="A16" s="40" t="str">
        <f t="shared" si="3"/>
        <v/>
      </c>
      <c r="B16" s="40">
        <v>1</v>
      </c>
      <c r="D16" s="40" t="str">
        <f t="shared" si="0"/>
        <v>PCRN</v>
      </c>
      <c r="H16" s="40" t="str">
        <f t="shared" si="4"/>
        <v>Expenses Jan 1900</v>
      </c>
      <c r="I16" s="40">
        <f>'Claim Form'!F31</f>
        <v>0</v>
      </c>
      <c r="K16" s="40">
        <v>0</v>
      </c>
      <c r="M16" s="40">
        <f t="shared" ca="1" si="1"/>
        <v>12</v>
      </c>
      <c r="N16" s="40">
        <f t="shared" ca="1" si="2"/>
        <v>2018</v>
      </c>
      <c r="Q16" s="41" t="s">
        <v>30</v>
      </c>
      <c r="U16" s="40" t="str">
        <f>IF(I16=0,"",'Claim Form'!L31)</f>
        <v/>
      </c>
      <c r="V16" s="40" t="str">
        <f>IF(I16=0,"",LEFT(U16,2)&amp;IF('Claim Form'!O31="VOLU","F400","F500")&amp;"-00-")</f>
        <v/>
      </c>
    </row>
    <row r="17" spans="1:22" s="40" customFormat="1" x14ac:dyDescent="0.25">
      <c r="A17" s="40" t="str">
        <f t="shared" si="3"/>
        <v/>
      </c>
      <c r="B17" s="40">
        <v>1</v>
      </c>
      <c r="D17" s="40" t="str">
        <f t="shared" si="0"/>
        <v>PCRN</v>
      </c>
      <c r="H17" s="40" t="str">
        <f t="shared" si="4"/>
        <v>Expenses Jan 1900</v>
      </c>
      <c r="I17" s="40">
        <f>'Claim Form'!F32</f>
        <v>0</v>
      </c>
      <c r="K17" s="40">
        <v>0</v>
      </c>
      <c r="M17" s="40">
        <f t="shared" ca="1" si="1"/>
        <v>12</v>
      </c>
      <c r="N17" s="40">
        <f t="shared" ca="1" si="2"/>
        <v>2018</v>
      </c>
      <c r="Q17" s="41" t="s">
        <v>30</v>
      </c>
      <c r="U17" s="40" t="str">
        <f>IF(I17=0,"",'Claim Form'!L32)</f>
        <v/>
      </c>
      <c r="V17" s="40" t="str">
        <f>IF(I17=0,"",LEFT(U17,2)&amp;IF('Claim Form'!O32="VOLU","F400","F500")&amp;"-00-")</f>
        <v/>
      </c>
    </row>
    <row r="18" spans="1:22" s="40" customFormat="1" x14ac:dyDescent="0.25">
      <c r="A18" s="40" t="str">
        <f t="shared" si="3"/>
        <v/>
      </c>
      <c r="B18" s="40">
        <v>1</v>
      </c>
      <c r="D18" s="40" t="str">
        <f t="shared" si="0"/>
        <v>PCRN</v>
      </c>
      <c r="H18" s="40" t="str">
        <f t="shared" si="4"/>
        <v>Expenses Jan 1900</v>
      </c>
      <c r="I18" s="40">
        <f>'Claim Form'!F33</f>
        <v>0</v>
      </c>
      <c r="K18" s="40">
        <v>0</v>
      </c>
      <c r="M18" s="40">
        <f t="shared" ca="1" si="1"/>
        <v>12</v>
      </c>
      <c r="N18" s="40">
        <f t="shared" ca="1" si="2"/>
        <v>2018</v>
      </c>
      <c r="Q18" s="41" t="s">
        <v>30</v>
      </c>
      <c r="U18" s="40" t="str">
        <f>IF(I18=0,"",'Claim Form'!L33)</f>
        <v/>
      </c>
      <c r="V18" s="40" t="str">
        <f>IF(I18=0,"",LEFT(U18,2)&amp;IF('Claim Form'!O33="VOLU","F400","F500")&amp;"-00-")</f>
        <v/>
      </c>
    </row>
    <row r="19" spans="1:22" s="40" customFormat="1" x14ac:dyDescent="0.25">
      <c r="A19" s="40" t="str">
        <f t="shared" si="3"/>
        <v/>
      </c>
      <c r="B19" s="40">
        <v>1</v>
      </c>
      <c r="D19" s="40" t="str">
        <f t="shared" si="0"/>
        <v>PCRN</v>
      </c>
      <c r="H19" s="40" t="str">
        <f t="shared" si="4"/>
        <v>Expenses Jan 1900</v>
      </c>
      <c r="I19" s="40">
        <f>'Claim Form'!F34</f>
        <v>0</v>
      </c>
      <c r="K19" s="40">
        <v>0</v>
      </c>
      <c r="M19" s="40">
        <f t="shared" ca="1" si="1"/>
        <v>12</v>
      </c>
      <c r="N19" s="40">
        <f t="shared" ca="1" si="2"/>
        <v>2018</v>
      </c>
      <c r="Q19" s="41" t="s">
        <v>30</v>
      </c>
      <c r="U19" s="40" t="str">
        <f>IF(I19=0,"",'Claim Form'!L34)</f>
        <v/>
      </c>
      <c r="V19" s="40" t="str">
        <f>IF(I19=0,"",LEFT(U19,2)&amp;IF('Claim Form'!O34="VOLU","F400","F500")&amp;"-00-")</f>
        <v/>
      </c>
    </row>
    <row r="20" spans="1:22" s="40" customFormat="1" x14ac:dyDescent="0.25">
      <c r="A20" s="40" t="str">
        <f t="shared" si="3"/>
        <v/>
      </c>
      <c r="B20" s="40">
        <v>1</v>
      </c>
      <c r="D20" s="40" t="str">
        <f t="shared" si="0"/>
        <v>PCRN</v>
      </c>
      <c r="H20" s="40" t="str">
        <f t="shared" si="4"/>
        <v>Expenses Jan 1900</v>
      </c>
      <c r="I20" s="40">
        <f>'Claim Form'!F35</f>
        <v>0</v>
      </c>
      <c r="K20" s="40">
        <v>0</v>
      </c>
      <c r="M20" s="40">
        <f t="shared" ca="1" si="1"/>
        <v>12</v>
      </c>
      <c r="N20" s="40">
        <f t="shared" ca="1" si="2"/>
        <v>2018</v>
      </c>
      <c r="Q20" s="41" t="s">
        <v>30</v>
      </c>
      <c r="U20" s="40" t="str">
        <f>IF(I20=0,"",'Claim Form'!L35)</f>
        <v/>
      </c>
      <c r="V20" s="40" t="str">
        <f>IF(I20=0,"",LEFT(U20,2)&amp;IF('Claim Form'!O35="VOLU","F400","F500")&amp;"-00-")</f>
        <v/>
      </c>
    </row>
    <row r="21" spans="1:22" s="40" customFormat="1" x14ac:dyDescent="0.25">
      <c r="A21" s="40" t="str">
        <f t="shared" si="3"/>
        <v/>
      </c>
      <c r="B21" s="40">
        <v>1</v>
      </c>
      <c r="D21" s="40" t="str">
        <f t="shared" si="0"/>
        <v>PCRN</v>
      </c>
      <c r="H21" s="40" t="str">
        <f t="shared" si="4"/>
        <v>Expenses Jan 1900</v>
      </c>
      <c r="I21" s="40">
        <f>'Claim Form'!F36</f>
        <v>0</v>
      </c>
      <c r="K21" s="40">
        <v>0</v>
      </c>
      <c r="M21" s="40">
        <f t="shared" ca="1" si="1"/>
        <v>12</v>
      </c>
      <c r="N21" s="40">
        <f t="shared" ca="1" si="2"/>
        <v>2018</v>
      </c>
      <c r="Q21" s="41" t="s">
        <v>30</v>
      </c>
      <c r="U21" s="40" t="str">
        <f>IF(I21=0,"",'Claim Form'!L36)</f>
        <v/>
      </c>
      <c r="V21" s="40" t="str">
        <f>IF(I21=0,"",LEFT(U21,2)&amp;IF('Claim Form'!O36="VOLU","F400","F500")&amp;"-00-")</f>
        <v/>
      </c>
    </row>
    <row r="22" spans="1:22" s="148" customFormat="1" x14ac:dyDescent="0.25">
      <c r="A22" s="148" t="str">
        <f t="shared" si="3"/>
        <v/>
      </c>
      <c r="B22" s="148">
        <v>1</v>
      </c>
      <c r="D22" s="148" t="str">
        <f t="shared" si="0"/>
        <v>PCRN</v>
      </c>
      <c r="H22" s="148" t="str">
        <f t="shared" si="4"/>
        <v>Expenses Jan 1900</v>
      </c>
      <c r="I22" s="148">
        <f>'Claim Form'!F37</f>
        <v>0</v>
      </c>
      <c r="K22" s="148">
        <v>0</v>
      </c>
      <c r="M22" s="148">
        <f t="shared" ca="1" si="1"/>
        <v>12</v>
      </c>
      <c r="N22" s="148">
        <f t="shared" ca="1" si="2"/>
        <v>2018</v>
      </c>
      <c r="Q22" s="149" t="s">
        <v>30</v>
      </c>
      <c r="U22" s="148" t="str">
        <f>IF(I22=0,"",'Claim Form'!L37)</f>
        <v/>
      </c>
      <c r="V22" s="148" t="str">
        <f>IF(I22=0,"",LEFT(U22,2)&amp;IF('Claim Form'!O37="VOLU","F400","F500")&amp;"-00-")</f>
        <v/>
      </c>
    </row>
    <row r="23" spans="1:22" s="40" customFormat="1" x14ac:dyDescent="0.25">
      <c r="A23" s="40" t="str">
        <f t="shared" si="3"/>
        <v/>
      </c>
      <c r="B23" s="40">
        <v>1</v>
      </c>
      <c r="D23" s="40" t="str">
        <f t="shared" si="0"/>
        <v>PCRN</v>
      </c>
      <c r="H23" s="40" t="str">
        <f t="shared" si="4"/>
        <v>Expenses Jan 1900</v>
      </c>
      <c r="I23" s="40">
        <f>'Claim Form'!G18</f>
        <v>0</v>
      </c>
      <c r="K23" s="40">
        <v>0</v>
      </c>
      <c r="M23" s="40">
        <f t="shared" ca="1" si="1"/>
        <v>12</v>
      </c>
      <c r="N23" s="40">
        <f t="shared" ca="1" si="2"/>
        <v>2018</v>
      </c>
      <c r="Q23" s="41" t="s">
        <v>30</v>
      </c>
      <c r="U23" s="40" t="str">
        <f>IF(I23=0,"",'Claim Form'!L18)</f>
        <v/>
      </c>
      <c r="V23" s="40" t="str">
        <f>IF(I23=0,"",LEFT(U23,2)&amp;IF('Claim Form'!O18="VOLU","F400","F500")&amp;"-00-")</f>
        <v/>
      </c>
    </row>
    <row r="24" spans="1:22" s="40" customFormat="1" x14ac:dyDescent="0.25">
      <c r="A24" s="40" t="str">
        <f t="shared" si="3"/>
        <v/>
      </c>
      <c r="B24" s="40">
        <v>1</v>
      </c>
      <c r="D24" s="40" t="str">
        <f t="shared" si="0"/>
        <v>PCRN</v>
      </c>
      <c r="H24" s="40" t="str">
        <f t="shared" si="4"/>
        <v>Expenses Jan 1900</v>
      </c>
      <c r="I24" s="40">
        <f>'Claim Form'!G19</f>
        <v>0</v>
      </c>
      <c r="K24" s="40">
        <v>0</v>
      </c>
      <c r="M24" s="40">
        <f t="shared" ca="1" si="1"/>
        <v>12</v>
      </c>
      <c r="N24" s="40">
        <f t="shared" ca="1" si="2"/>
        <v>2018</v>
      </c>
      <c r="Q24" s="41" t="s">
        <v>30</v>
      </c>
      <c r="U24" s="40" t="str">
        <f>IF(I24=0,"",'Claim Form'!L19)</f>
        <v/>
      </c>
      <c r="V24" s="40" t="str">
        <f>IF(I24=0,"",LEFT(U24,2)&amp;IF('Claim Form'!O19="VOLU","F400","F500")&amp;"-00-")</f>
        <v/>
      </c>
    </row>
    <row r="25" spans="1:22" s="40" customFormat="1" x14ac:dyDescent="0.25">
      <c r="A25" s="40" t="str">
        <f t="shared" si="3"/>
        <v/>
      </c>
      <c r="B25" s="40">
        <v>1</v>
      </c>
      <c r="D25" s="40" t="str">
        <f t="shared" si="0"/>
        <v>PCRN</v>
      </c>
      <c r="H25" s="40" t="str">
        <f t="shared" si="4"/>
        <v>Expenses Jan 1900</v>
      </c>
      <c r="I25" s="40">
        <f>'Claim Form'!G20</f>
        <v>0</v>
      </c>
      <c r="K25" s="40">
        <v>0</v>
      </c>
      <c r="M25" s="40">
        <f t="shared" ca="1" si="1"/>
        <v>12</v>
      </c>
      <c r="N25" s="40">
        <f t="shared" ca="1" si="2"/>
        <v>2018</v>
      </c>
      <c r="Q25" s="41" t="s">
        <v>30</v>
      </c>
      <c r="U25" s="40" t="str">
        <f>IF(I25=0,"",'Claim Form'!L20)</f>
        <v/>
      </c>
      <c r="V25" s="40" t="str">
        <f>IF(I25=0,"",LEFT(U25,2)&amp;IF('Claim Form'!O20="VOLU","F400","F500")&amp;"-00-")</f>
        <v/>
      </c>
    </row>
    <row r="26" spans="1:22" s="40" customFormat="1" x14ac:dyDescent="0.25">
      <c r="A26" s="40" t="str">
        <f t="shared" si="3"/>
        <v/>
      </c>
      <c r="B26" s="40">
        <v>1</v>
      </c>
      <c r="D26" s="40" t="str">
        <f t="shared" si="0"/>
        <v>PCRN</v>
      </c>
      <c r="H26" s="40" t="str">
        <f t="shared" si="4"/>
        <v>Expenses Jan 1900</v>
      </c>
      <c r="I26" s="40">
        <f>'Claim Form'!G21</f>
        <v>0</v>
      </c>
      <c r="K26" s="40">
        <v>0</v>
      </c>
      <c r="M26" s="40">
        <f t="shared" ca="1" si="1"/>
        <v>12</v>
      </c>
      <c r="N26" s="40">
        <f t="shared" ca="1" si="2"/>
        <v>2018</v>
      </c>
      <c r="Q26" s="41" t="s">
        <v>30</v>
      </c>
      <c r="U26" s="40" t="str">
        <f>IF(I26=0,"",'Claim Form'!L21)</f>
        <v/>
      </c>
      <c r="V26" s="40" t="str">
        <f>IF(I26=0,"",LEFT(U26,2)&amp;IF('Claim Form'!O21="VOLU","F400","F500")&amp;"-00-")</f>
        <v/>
      </c>
    </row>
    <row r="27" spans="1:22" s="40" customFormat="1" x14ac:dyDescent="0.25">
      <c r="A27" s="40" t="str">
        <f t="shared" si="3"/>
        <v/>
      </c>
      <c r="B27" s="40">
        <v>1</v>
      </c>
      <c r="D27" s="40" t="str">
        <f t="shared" si="0"/>
        <v>PCRN</v>
      </c>
      <c r="H27" s="40" t="str">
        <f t="shared" si="4"/>
        <v>Expenses Jan 1900</v>
      </c>
      <c r="I27" s="40">
        <f>'Claim Form'!G22</f>
        <v>0</v>
      </c>
      <c r="K27" s="40">
        <v>0</v>
      </c>
      <c r="M27" s="40">
        <f t="shared" ca="1" si="1"/>
        <v>12</v>
      </c>
      <c r="N27" s="40">
        <f t="shared" ca="1" si="2"/>
        <v>2018</v>
      </c>
      <c r="Q27" s="41" t="s">
        <v>30</v>
      </c>
      <c r="U27" s="40" t="str">
        <f>IF(I27=0,"",'Claim Form'!L22)</f>
        <v/>
      </c>
      <c r="V27" s="40" t="str">
        <f>IF(I27=0,"",LEFT(U27,2)&amp;IF('Claim Form'!O22="VOLU","F400","F500")&amp;"-00-")</f>
        <v/>
      </c>
    </row>
    <row r="28" spans="1:22" s="40" customFormat="1" x14ac:dyDescent="0.25">
      <c r="A28" s="40" t="str">
        <f t="shared" si="3"/>
        <v/>
      </c>
      <c r="B28" s="40">
        <v>1</v>
      </c>
      <c r="D28" s="40" t="str">
        <f t="shared" si="0"/>
        <v>PCRN</v>
      </c>
      <c r="H28" s="40" t="str">
        <f t="shared" si="4"/>
        <v>Expenses Jan 1900</v>
      </c>
      <c r="I28" s="40">
        <f>'Claim Form'!G23</f>
        <v>0</v>
      </c>
      <c r="K28" s="40">
        <v>0</v>
      </c>
      <c r="M28" s="40">
        <f t="shared" ca="1" si="1"/>
        <v>12</v>
      </c>
      <c r="N28" s="40">
        <f t="shared" ca="1" si="2"/>
        <v>2018</v>
      </c>
      <c r="Q28" s="41" t="s">
        <v>30</v>
      </c>
      <c r="U28" s="40" t="str">
        <f>IF(I28=0,"",'Claim Form'!L23)</f>
        <v/>
      </c>
      <c r="V28" s="40" t="str">
        <f>IF(I28=0,"",LEFT(U28,2)&amp;IF('Claim Form'!O23="VOLU","F400","F500")&amp;"-00-")</f>
        <v/>
      </c>
    </row>
    <row r="29" spans="1:22" s="40" customFormat="1" x14ac:dyDescent="0.25">
      <c r="A29" s="40" t="str">
        <f t="shared" si="3"/>
        <v/>
      </c>
      <c r="B29" s="40">
        <v>1</v>
      </c>
      <c r="D29" s="40" t="str">
        <f t="shared" si="0"/>
        <v>PCRN</v>
      </c>
      <c r="H29" s="40" t="str">
        <f t="shared" si="4"/>
        <v>Expenses Jan 1900</v>
      </c>
      <c r="I29" s="40">
        <f>'Claim Form'!G24</f>
        <v>0</v>
      </c>
      <c r="K29" s="40">
        <v>0</v>
      </c>
      <c r="M29" s="40">
        <f t="shared" ca="1" si="1"/>
        <v>12</v>
      </c>
      <c r="N29" s="40">
        <f t="shared" ca="1" si="2"/>
        <v>2018</v>
      </c>
      <c r="Q29" s="41" t="s">
        <v>30</v>
      </c>
      <c r="U29" s="40" t="str">
        <f>IF(I29=0,"",'Claim Form'!L24)</f>
        <v/>
      </c>
      <c r="V29" s="40" t="str">
        <f>IF(I29=0,"",LEFT(U29,2)&amp;IF('Claim Form'!O24="VOLU","F400","F500")&amp;"-00-")</f>
        <v/>
      </c>
    </row>
    <row r="30" spans="1:22" s="40" customFormat="1" x14ac:dyDescent="0.25">
      <c r="A30" s="40" t="str">
        <f t="shared" si="3"/>
        <v/>
      </c>
      <c r="B30" s="40">
        <v>1</v>
      </c>
      <c r="D30" s="40" t="str">
        <f t="shared" si="0"/>
        <v>PCRN</v>
      </c>
      <c r="H30" s="40" t="str">
        <f t="shared" si="4"/>
        <v>Expenses Jan 1900</v>
      </c>
      <c r="I30" s="40">
        <f>'Claim Form'!G25</f>
        <v>0</v>
      </c>
      <c r="K30" s="40">
        <v>0</v>
      </c>
      <c r="M30" s="40">
        <f t="shared" ca="1" si="1"/>
        <v>12</v>
      </c>
      <c r="N30" s="40">
        <f t="shared" ca="1" si="2"/>
        <v>2018</v>
      </c>
      <c r="Q30" s="41" t="s">
        <v>30</v>
      </c>
      <c r="U30" s="40" t="str">
        <f>IF(I30=0,"",'Claim Form'!L25)</f>
        <v/>
      </c>
      <c r="V30" s="40" t="str">
        <f>IF(I30=0,"",LEFT(U30,2)&amp;IF('Claim Form'!O25="VOLU","F400","F500")&amp;"-00-")</f>
        <v/>
      </c>
    </row>
    <row r="31" spans="1:22" s="40" customFormat="1" x14ac:dyDescent="0.25">
      <c r="A31" s="40" t="str">
        <f t="shared" si="3"/>
        <v/>
      </c>
      <c r="B31" s="40">
        <v>1</v>
      </c>
      <c r="D31" s="40" t="str">
        <f t="shared" si="0"/>
        <v>PCRN</v>
      </c>
      <c r="H31" s="40" t="str">
        <f t="shared" si="4"/>
        <v>Expenses Jan 1900</v>
      </c>
      <c r="I31" s="40">
        <f>'Claim Form'!G26</f>
        <v>0</v>
      </c>
      <c r="K31" s="40">
        <v>0</v>
      </c>
      <c r="M31" s="40">
        <f t="shared" ca="1" si="1"/>
        <v>12</v>
      </c>
      <c r="N31" s="40">
        <f t="shared" ca="1" si="2"/>
        <v>2018</v>
      </c>
      <c r="Q31" s="41" t="s">
        <v>30</v>
      </c>
      <c r="U31" s="40" t="str">
        <f>IF(I31=0,"",'Claim Form'!L26)</f>
        <v/>
      </c>
      <c r="V31" s="40" t="str">
        <f>IF(I31=0,"",LEFT(U31,2)&amp;IF('Claim Form'!O26="VOLU","F400","F500")&amp;"-00-")</f>
        <v/>
      </c>
    </row>
    <row r="32" spans="1:22" s="40" customFormat="1" x14ac:dyDescent="0.25">
      <c r="A32" s="40" t="str">
        <f t="shared" si="3"/>
        <v/>
      </c>
      <c r="B32" s="40">
        <v>1</v>
      </c>
      <c r="D32" s="40" t="str">
        <f t="shared" si="0"/>
        <v>PCRN</v>
      </c>
      <c r="H32" s="40" t="str">
        <f t="shared" si="4"/>
        <v>Expenses Jan 1900</v>
      </c>
      <c r="I32" s="40">
        <f>'Claim Form'!G27</f>
        <v>0</v>
      </c>
      <c r="K32" s="40">
        <v>0</v>
      </c>
      <c r="M32" s="40">
        <f t="shared" ca="1" si="1"/>
        <v>12</v>
      </c>
      <c r="N32" s="40">
        <f t="shared" ca="1" si="2"/>
        <v>2018</v>
      </c>
      <c r="Q32" s="41" t="s">
        <v>30</v>
      </c>
      <c r="U32" s="40" t="str">
        <f>IF(I32=0,"",'Claim Form'!L27)</f>
        <v/>
      </c>
      <c r="V32" s="40" t="str">
        <f>IF(I32=0,"",LEFT(U32,2)&amp;IF('Claim Form'!O27="VOLU","F400","F500")&amp;"-00-")</f>
        <v/>
      </c>
    </row>
    <row r="33" spans="1:22" s="40" customFormat="1" x14ac:dyDescent="0.25">
      <c r="A33" s="40" t="str">
        <f t="shared" si="3"/>
        <v/>
      </c>
      <c r="B33" s="40">
        <v>1</v>
      </c>
      <c r="D33" s="40" t="str">
        <f t="shared" si="0"/>
        <v>PCRN</v>
      </c>
      <c r="H33" s="40" t="str">
        <f t="shared" si="4"/>
        <v>Expenses Jan 1900</v>
      </c>
      <c r="I33" s="40">
        <f>'Claim Form'!G28</f>
        <v>0</v>
      </c>
      <c r="K33" s="40">
        <v>0</v>
      </c>
      <c r="M33" s="40">
        <f t="shared" ca="1" si="1"/>
        <v>12</v>
      </c>
      <c r="N33" s="40">
        <f t="shared" ca="1" si="2"/>
        <v>2018</v>
      </c>
      <c r="Q33" s="41" t="s">
        <v>30</v>
      </c>
      <c r="U33" s="40" t="str">
        <f>IF(I33=0,"",'Claim Form'!L28)</f>
        <v/>
      </c>
      <c r="V33" s="40" t="str">
        <f>IF(I33=0,"",LEFT(U33,2)&amp;IF('Claim Form'!O28="VOLU","F400","F500")&amp;"-00-")</f>
        <v/>
      </c>
    </row>
    <row r="34" spans="1:22" s="40" customFormat="1" x14ac:dyDescent="0.25">
      <c r="A34" s="40" t="str">
        <f t="shared" si="3"/>
        <v/>
      </c>
      <c r="B34" s="40">
        <v>1</v>
      </c>
      <c r="D34" s="40" t="str">
        <f t="shared" si="0"/>
        <v>PCRN</v>
      </c>
      <c r="H34" s="40" t="str">
        <f t="shared" si="4"/>
        <v>Expenses Jan 1900</v>
      </c>
      <c r="I34" s="40">
        <f>'Claim Form'!G29</f>
        <v>0</v>
      </c>
      <c r="K34" s="40">
        <v>0</v>
      </c>
      <c r="M34" s="40">
        <f t="shared" ca="1" si="1"/>
        <v>12</v>
      </c>
      <c r="N34" s="40">
        <f t="shared" ca="1" si="2"/>
        <v>2018</v>
      </c>
      <c r="Q34" s="41" t="s">
        <v>30</v>
      </c>
      <c r="U34" s="40" t="str">
        <f>IF(I34=0,"",'Claim Form'!L29)</f>
        <v/>
      </c>
      <c r="V34" s="40" t="str">
        <f>IF(I34=0,"",LEFT(U34,2)&amp;IF('Claim Form'!O29="VOLU","F400","F500")&amp;"-00-")</f>
        <v/>
      </c>
    </row>
    <row r="35" spans="1:22" s="40" customFormat="1" x14ac:dyDescent="0.25">
      <c r="A35" s="40" t="str">
        <f t="shared" si="3"/>
        <v/>
      </c>
      <c r="B35" s="40">
        <v>1</v>
      </c>
      <c r="D35" s="40" t="str">
        <f t="shared" si="0"/>
        <v>PCRN</v>
      </c>
      <c r="H35" s="40" t="str">
        <f t="shared" si="4"/>
        <v>Expenses Jan 1900</v>
      </c>
      <c r="I35" s="40">
        <f>'Claim Form'!G30</f>
        <v>0</v>
      </c>
      <c r="K35" s="40">
        <v>0</v>
      </c>
      <c r="M35" s="40">
        <f t="shared" ca="1" si="1"/>
        <v>12</v>
      </c>
      <c r="N35" s="40">
        <f t="shared" ca="1" si="2"/>
        <v>2018</v>
      </c>
      <c r="Q35" s="41" t="s">
        <v>30</v>
      </c>
      <c r="U35" s="40" t="str">
        <f>IF(I35=0,"",'Claim Form'!L30)</f>
        <v/>
      </c>
      <c r="V35" s="40" t="str">
        <f>IF(I35=0,"",LEFT(U35,2)&amp;IF('Claim Form'!O30="VOLU","F400","F500")&amp;"-00-")</f>
        <v/>
      </c>
    </row>
    <row r="36" spans="1:22" s="40" customFormat="1" x14ac:dyDescent="0.25">
      <c r="A36" s="40" t="str">
        <f t="shared" si="3"/>
        <v/>
      </c>
      <c r="B36" s="40">
        <v>1</v>
      </c>
      <c r="D36" s="40" t="str">
        <f t="shared" si="0"/>
        <v>PCRN</v>
      </c>
      <c r="H36" s="40" t="str">
        <f t="shared" si="4"/>
        <v>Expenses Jan 1900</v>
      </c>
      <c r="I36" s="40">
        <f>'Claim Form'!G31</f>
        <v>0</v>
      </c>
      <c r="K36" s="40">
        <v>0</v>
      </c>
      <c r="M36" s="40">
        <f t="shared" ca="1" si="1"/>
        <v>12</v>
      </c>
      <c r="N36" s="40">
        <f t="shared" ca="1" si="2"/>
        <v>2018</v>
      </c>
      <c r="Q36" s="41" t="s">
        <v>30</v>
      </c>
      <c r="U36" s="40" t="str">
        <f>IF(I36=0,"",'Claim Form'!L31)</f>
        <v/>
      </c>
      <c r="V36" s="40" t="str">
        <f>IF(I36=0,"",LEFT(U36,2)&amp;IF('Claim Form'!O31="VOLU","F400","F500")&amp;"-00-")</f>
        <v/>
      </c>
    </row>
    <row r="37" spans="1:22" s="40" customFormat="1" x14ac:dyDescent="0.25">
      <c r="A37" s="40" t="str">
        <f t="shared" si="3"/>
        <v/>
      </c>
      <c r="B37" s="40">
        <v>1</v>
      </c>
      <c r="D37" s="40" t="str">
        <f t="shared" si="0"/>
        <v>PCRN</v>
      </c>
      <c r="H37" s="40" t="str">
        <f t="shared" si="4"/>
        <v>Expenses Jan 1900</v>
      </c>
      <c r="I37" s="40">
        <f>'Claim Form'!G32</f>
        <v>0</v>
      </c>
      <c r="K37" s="40">
        <v>0</v>
      </c>
      <c r="M37" s="40">
        <f t="shared" ca="1" si="1"/>
        <v>12</v>
      </c>
      <c r="N37" s="40">
        <f t="shared" ca="1" si="2"/>
        <v>2018</v>
      </c>
      <c r="Q37" s="41" t="s">
        <v>30</v>
      </c>
      <c r="U37" s="40" t="str">
        <f>IF(I37=0,"",'Claim Form'!L32)</f>
        <v/>
      </c>
      <c r="V37" s="40" t="str">
        <f>IF(I37=0,"",LEFT(U37,2)&amp;IF('Claim Form'!O32="VOLU","F400","F500")&amp;"-00-")</f>
        <v/>
      </c>
    </row>
    <row r="38" spans="1:22" s="40" customFormat="1" x14ac:dyDescent="0.25">
      <c r="A38" s="40" t="str">
        <f t="shared" si="3"/>
        <v/>
      </c>
      <c r="B38" s="40">
        <v>1</v>
      </c>
      <c r="D38" s="40" t="str">
        <f t="shared" si="0"/>
        <v>PCRN</v>
      </c>
      <c r="H38" s="40" t="str">
        <f t="shared" si="4"/>
        <v>Expenses Jan 1900</v>
      </c>
      <c r="I38" s="40">
        <f>'Claim Form'!G33</f>
        <v>0</v>
      </c>
      <c r="K38" s="40">
        <v>0</v>
      </c>
      <c r="M38" s="40">
        <f t="shared" ca="1" si="1"/>
        <v>12</v>
      </c>
      <c r="N38" s="40">
        <f t="shared" ca="1" si="2"/>
        <v>2018</v>
      </c>
      <c r="Q38" s="41" t="s">
        <v>30</v>
      </c>
      <c r="U38" s="40" t="str">
        <f>IF(I38=0,"",'Claim Form'!L33)</f>
        <v/>
      </c>
      <c r="V38" s="40" t="str">
        <f>IF(I38=0,"",LEFT(U38,2)&amp;IF('Claim Form'!O33="VOLU","F400","F500")&amp;"-00-")</f>
        <v/>
      </c>
    </row>
    <row r="39" spans="1:22" s="40" customFormat="1" x14ac:dyDescent="0.25">
      <c r="A39" s="40" t="str">
        <f t="shared" si="3"/>
        <v/>
      </c>
      <c r="B39" s="40">
        <v>1</v>
      </c>
      <c r="D39" s="40" t="str">
        <f t="shared" si="0"/>
        <v>PCRN</v>
      </c>
      <c r="H39" s="40" t="str">
        <f t="shared" si="4"/>
        <v>Expenses Jan 1900</v>
      </c>
      <c r="I39" s="40">
        <f>'Claim Form'!G34</f>
        <v>0</v>
      </c>
      <c r="K39" s="40">
        <v>0</v>
      </c>
      <c r="M39" s="40">
        <f t="shared" ca="1" si="1"/>
        <v>12</v>
      </c>
      <c r="N39" s="40">
        <f t="shared" ca="1" si="2"/>
        <v>2018</v>
      </c>
      <c r="Q39" s="41" t="s">
        <v>30</v>
      </c>
      <c r="U39" s="40" t="str">
        <f>IF(I39=0,"",'Claim Form'!L34)</f>
        <v/>
      </c>
      <c r="V39" s="40" t="str">
        <f>IF(I39=0,"",LEFT(U39,2)&amp;IF('Claim Form'!O34="VOLU","F400","F500")&amp;"-00-")</f>
        <v/>
      </c>
    </row>
    <row r="40" spans="1:22" s="40" customFormat="1" x14ac:dyDescent="0.25">
      <c r="A40" s="40" t="str">
        <f t="shared" si="3"/>
        <v/>
      </c>
      <c r="B40" s="40">
        <v>1</v>
      </c>
      <c r="D40" s="40" t="str">
        <f t="shared" si="0"/>
        <v>PCRN</v>
      </c>
      <c r="H40" s="40" t="str">
        <f t="shared" si="4"/>
        <v>Expenses Jan 1900</v>
      </c>
      <c r="I40" s="40">
        <f>'Claim Form'!G35</f>
        <v>0</v>
      </c>
      <c r="K40" s="40">
        <v>0</v>
      </c>
      <c r="M40" s="40">
        <f t="shared" ca="1" si="1"/>
        <v>12</v>
      </c>
      <c r="N40" s="40">
        <f t="shared" ca="1" si="2"/>
        <v>2018</v>
      </c>
      <c r="Q40" s="41" t="s">
        <v>30</v>
      </c>
      <c r="U40" s="40" t="str">
        <f>IF(I40=0,"",'Claim Form'!L35)</f>
        <v/>
      </c>
      <c r="V40" s="40" t="str">
        <f>IF(I40=0,"",LEFT(U40,2)&amp;IF('Claim Form'!O35="VOLU","F400","F500")&amp;"-00-")</f>
        <v/>
      </c>
    </row>
    <row r="41" spans="1:22" s="40" customFormat="1" x14ac:dyDescent="0.25">
      <c r="A41" s="40" t="str">
        <f t="shared" si="3"/>
        <v/>
      </c>
      <c r="B41" s="40">
        <v>1</v>
      </c>
      <c r="D41" s="40" t="str">
        <f t="shared" si="0"/>
        <v>PCRN</v>
      </c>
      <c r="H41" s="40" t="str">
        <f t="shared" si="4"/>
        <v>Expenses Jan 1900</v>
      </c>
      <c r="I41" s="40">
        <f>'Claim Form'!G36</f>
        <v>0</v>
      </c>
      <c r="K41" s="40">
        <v>0</v>
      </c>
      <c r="M41" s="40">
        <f t="shared" ca="1" si="1"/>
        <v>12</v>
      </c>
      <c r="N41" s="40">
        <f t="shared" ca="1" si="2"/>
        <v>2018</v>
      </c>
      <c r="Q41" s="41" t="s">
        <v>30</v>
      </c>
      <c r="U41" s="40" t="str">
        <f>IF(I41=0,"",'Claim Form'!L36)</f>
        <v/>
      </c>
      <c r="V41" s="40" t="str">
        <f>IF(I41=0,"",LEFT(U41,2)&amp;IF('Claim Form'!O36="VOLU","F400","F500")&amp;"-00-")</f>
        <v/>
      </c>
    </row>
    <row r="42" spans="1:22" s="148" customFormat="1" x14ac:dyDescent="0.25">
      <c r="A42" s="148" t="str">
        <f t="shared" si="3"/>
        <v/>
      </c>
      <c r="B42" s="148">
        <v>1</v>
      </c>
      <c r="D42" s="148" t="str">
        <f t="shared" si="0"/>
        <v>PCRN</v>
      </c>
      <c r="H42" s="148" t="str">
        <f t="shared" si="4"/>
        <v>Expenses Jan 1900</v>
      </c>
      <c r="I42" s="148">
        <f>'Claim Form'!G37</f>
        <v>0</v>
      </c>
      <c r="K42" s="148">
        <v>0</v>
      </c>
      <c r="M42" s="148">
        <f t="shared" ca="1" si="1"/>
        <v>12</v>
      </c>
      <c r="N42" s="148">
        <f t="shared" ca="1" si="2"/>
        <v>2018</v>
      </c>
      <c r="Q42" s="149" t="s">
        <v>30</v>
      </c>
      <c r="U42" s="148" t="str">
        <f>IF(I42=0,"",'Claim Form'!L37)</f>
        <v/>
      </c>
      <c r="V42" s="148" t="str">
        <f>IF(I42=0,"",LEFT(U42,2)&amp;IF('Claim Form'!O37="VOLU","F400","F500")&amp;"-00-")</f>
        <v/>
      </c>
    </row>
    <row r="43" spans="1:22" s="40" customFormat="1" x14ac:dyDescent="0.25">
      <c r="A43" s="40" t="str">
        <f t="shared" si="3"/>
        <v/>
      </c>
      <c r="B43" s="40">
        <v>1</v>
      </c>
      <c r="D43" s="40" t="str">
        <f t="shared" si="0"/>
        <v>PCRN</v>
      </c>
      <c r="H43" s="40" t="str">
        <f t="shared" si="4"/>
        <v>Expenses Jan 1900</v>
      </c>
      <c r="I43" s="40">
        <f>'Claim Form'!H18</f>
        <v>0</v>
      </c>
      <c r="K43" s="40">
        <v>0</v>
      </c>
      <c r="M43" s="40">
        <f t="shared" ca="1" si="1"/>
        <v>12</v>
      </c>
      <c r="N43" s="40">
        <f t="shared" ca="1" si="2"/>
        <v>2018</v>
      </c>
      <c r="Q43" s="41" t="s">
        <v>30</v>
      </c>
      <c r="U43" s="40" t="str">
        <f>IF(I43=0,"",'Claim Form'!L18)</f>
        <v/>
      </c>
      <c r="V43" s="151" t="str">
        <f>IF(I43=0,"",LEFT(U43,2)&amp;IF('Claim Form'!O18="VOLU","F400","F500")&amp;"-00-")</f>
        <v/>
      </c>
    </row>
    <row r="44" spans="1:22" s="40" customFormat="1" x14ac:dyDescent="0.25">
      <c r="A44" s="40" t="str">
        <f t="shared" si="3"/>
        <v/>
      </c>
      <c r="B44" s="40">
        <v>1</v>
      </c>
      <c r="D44" s="40" t="str">
        <f t="shared" si="0"/>
        <v>PCRN</v>
      </c>
      <c r="H44" s="40" t="str">
        <f t="shared" si="4"/>
        <v>Expenses Jan 1900</v>
      </c>
      <c r="I44" s="40">
        <f>'Claim Form'!H19</f>
        <v>0</v>
      </c>
      <c r="K44" s="40">
        <v>0</v>
      </c>
      <c r="M44" s="40">
        <f t="shared" ca="1" si="1"/>
        <v>12</v>
      </c>
      <c r="N44" s="40">
        <f t="shared" ca="1" si="2"/>
        <v>2018</v>
      </c>
      <c r="Q44" s="41" t="s">
        <v>30</v>
      </c>
      <c r="U44" s="40" t="str">
        <f>IF(I44=0,"",'Claim Form'!L19)</f>
        <v/>
      </c>
      <c r="V44" s="152" t="str">
        <f>IF(I44=0,"",LEFT(U44,2)&amp;IF('Claim Form'!O19="VOLU","F400","F500")&amp;"-00-")</f>
        <v/>
      </c>
    </row>
    <row r="45" spans="1:22" s="40" customFormat="1" x14ac:dyDescent="0.25">
      <c r="A45" s="40" t="str">
        <f t="shared" si="3"/>
        <v/>
      </c>
      <c r="B45" s="40">
        <v>1</v>
      </c>
      <c r="D45" s="40" t="str">
        <f t="shared" si="0"/>
        <v>PCRN</v>
      </c>
      <c r="H45" s="40" t="str">
        <f t="shared" si="4"/>
        <v>Expenses Jan 1900</v>
      </c>
      <c r="I45" s="40">
        <f>'Claim Form'!H20</f>
        <v>0</v>
      </c>
      <c r="K45" s="40">
        <v>0</v>
      </c>
      <c r="M45" s="40">
        <f t="shared" ca="1" si="1"/>
        <v>12</v>
      </c>
      <c r="N45" s="40">
        <f t="shared" ca="1" si="2"/>
        <v>2018</v>
      </c>
      <c r="Q45" s="41" t="s">
        <v>30</v>
      </c>
      <c r="U45" s="40" t="str">
        <f>IF(I45=0,"",'Claim Form'!L20)</f>
        <v/>
      </c>
      <c r="V45" s="152" t="str">
        <f>IF(I45=0,"",LEFT(U45,2)&amp;IF('Claim Form'!O20="VOLU","F400","F500")&amp;"-00-")</f>
        <v/>
      </c>
    </row>
    <row r="46" spans="1:22" s="40" customFormat="1" x14ac:dyDescent="0.25">
      <c r="A46" s="40" t="str">
        <f t="shared" si="3"/>
        <v/>
      </c>
      <c r="B46" s="40">
        <v>1</v>
      </c>
      <c r="D46" s="40" t="str">
        <f t="shared" si="0"/>
        <v>PCRN</v>
      </c>
      <c r="H46" s="40" t="str">
        <f t="shared" si="4"/>
        <v>Expenses Jan 1900</v>
      </c>
      <c r="I46" s="40">
        <f>'Claim Form'!H21</f>
        <v>0</v>
      </c>
      <c r="K46" s="40">
        <v>0</v>
      </c>
      <c r="M46" s="40">
        <f t="shared" ca="1" si="1"/>
        <v>12</v>
      </c>
      <c r="N46" s="40">
        <f t="shared" ca="1" si="2"/>
        <v>2018</v>
      </c>
      <c r="Q46" s="41" t="s">
        <v>30</v>
      </c>
      <c r="U46" s="40" t="str">
        <f>IF(I46=0,"",'Claim Form'!L21)</f>
        <v/>
      </c>
      <c r="V46" s="152" t="str">
        <f>IF(I46=0,"",LEFT(U46,2)&amp;IF('Claim Form'!O21="VOLU","F400","F500")&amp;"-00-")</f>
        <v/>
      </c>
    </row>
    <row r="47" spans="1:22" s="40" customFormat="1" x14ac:dyDescent="0.25">
      <c r="A47" s="40" t="str">
        <f t="shared" si="3"/>
        <v/>
      </c>
      <c r="B47" s="40">
        <v>1</v>
      </c>
      <c r="D47" s="40" t="str">
        <f t="shared" si="0"/>
        <v>PCRN</v>
      </c>
      <c r="H47" s="40" t="str">
        <f t="shared" si="4"/>
        <v>Expenses Jan 1900</v>
      </c>
      <c r="I47" s="40">
        <f>'Claim Form'!H22</f>
        <v>0</v>
      </c>
      <c r="K47" s="40">
        <v>0</v>
      </c>
      <c r="M47" s="40">
        <f t="shared" ca="1" si="1"/>
        <v>12</v>
      </c>
      <c r="N47" s="40">
        <f t="shared" ca="1" si="2"/>
        <v>2018</v>
      </c>
      <c r="Q47" s="41" t="s">
        <v>30</v>
      </c>
      <c r="U47" s="40" t="str">
        <f>IF(I47=0,"",'Claim Form'!L22)</f>
        <v/>
      </c>
      <c r="V47" s="152" t="str">
        <f>IF(I47=0,"",LEFT(U47,2)&amp;IF('Claim Form'!O22="VOLU","F400","F500")&amp;"-00-")</f>
        <v/>
      </c>
    </row>
    <row r="48" spans="1:22" s="40" customFormat="1" x14ac:dyDescent="0.25">
      <c r="A48" s="40" t="str">
        <f t="shared" si="3"/>
        <v/>
      </c>
      <c r="B48" s="40">
        <v>1</v>
      </c>
      <c r="D48" s="40" t="str">
        <f t="shared" si="0"/>
        <v>PCRN</v>
      </c>
      <c r="H48" s="40" t="str">
        <f t="shared" si="4"/>
        <v>Expenses Jan 1900</v>
      </c>
      <c r="I48" s="40">
        <f>'Claim Form'!H23</f>
        <v>0</v>
      </c>
      <c r="K48" s="40">
        <v>0</v>
      </c>
      <c r="M48" s="40">
        <f t="shared" ca="1" si="1"/>
        <v>12</v>
      </c>
      <c r="N48" s="40">
        <f t="shared" ca="1" si="2"/>
        <v>2018</v>
      </c>
      <c r="Q48" s="41" t="s">
        <v>30</v>
      </c>
      <c r="U48" s="40" t="str">
        <f>IF(I48=0,"",'Claim Form'!L23)</f>
        <v/>
      </c>
      <c r="V48" s="152" t="str">
        <f>IF(I48=0,"",LEFT(U48,2)&amp;IF('Claim Form'!O23="VOLU","F400","F500")&amp;"-00-")</f>
        <v/>
      </c>
    </row>
    <row r="49" spans="1:22" s="40" customFormat="1" x14ac:dyDescent="0.25">
      <c r="A49" s="40" t="str">
        <f t="shared" si="3"/>
        <v/>
      </c>
      <c r="B49" s="40">
        <v>1</v>
      </c>
      <c r="D49" s="40" t="str">
        <f t="shared" si="0"/>
        <v>PCRN</v>
      </c>
      <c r="H49" s="40" t="str">
        <f t="shared" si="4"/>
        <v>Expenses Jan 1900</v>
      </c>
      <c r="I49" s="40">
        <f>'Claim Form'!H24</f>
        <v>0</v>
      </c>
      <c r="K49" s="40">
        <v>0</v>
      </c>
      <c r="M49" s="40">
        <f t="shared" ca="1" si="1"/>
        <v>12</v>
      </c>
      <c r="N49" s="40">
        <f t="shared" ca="1" si="2"/>
        <v>2018</v>
      </c>
      <c r="Q49" s="41" t="s">
        <v>30</v>
      </c>
      <c r="U49" s="40" t="str">
        <f>IF(I49=0,"",'Claim Form'!L24)</f>
        <v/>
      </c>
      <c r="V49" s="152" t="str">
        <f>IF(I49=0,"",LEFT(U49,2)&amp;IF('Claim Form'!O24="VOLU","F400","F500")&amp;"-00-")</f>
        <v/>
      </c>
    </row>
    <row r="50" spans="1:22" s="40" customFormat="1" x14ac:dyDescent="0.25">
      <c r="A50" s="40" t="str">
        <f t="shared" si="3"/>
        <v/>
      </c>
      <c r="B50" s="40">
        <v>1</v>
      </c>
      <c r="D50" s="40" t="str">
        <f t="shared" si="0"/>
        <v>PCRN</v>
      </c>
      <c r="H50" s="40" t="str">
        <f t="shared" si="4"/>
        <v>Expenses Jan 1900</v>
      </c>
      <c r="I50" s="40">
        <f>'Claim Form'!H25</f>
        <v>0</v>
      </c>
      <c r="K50" s="40">
        <v>0</v>
      </c>
      <c r="M50" s="40">
        <f t="shared" ca="1" si="1"/>
        <v>12</v>
      </c>
      <c r="N50" s="40">
        <f t="shared" ca="1" si="2"/>
        <v>2018</v>
      </c>
      <c r="Q50" s="41" t="s">
        <v>30</v>
      </c>
      <c r="U50" s="40" t="str">
        <f>IF(I50=0,"",'Claim Form'!L25)</f>
        <v/>
      </c>
      <c r="V50" s="152" t="str">
        <f>IF(I50=0,"",LEFT(U50,2)&amp;IF('Claim Form'!O25="VOLU","F400","F500")&amp;"-00-")</f>
        <v/>
      </c>
    </row>
    <row r="51" spans="1:22" s="40" customFormat="1" x14ac:dyDescent="0.25">
      <c r="A51" s="40" t="str">
        <f t="shared" si="3"/>
        <v/>
      </c>
      <c r="B51" s="40">
        <v>1</v>
      </c>
      <c r="D51" s="40" t="str">
        <f t="shared" si="0"/>
        <v>PCRN</v>
      </c>
      <c r="H51" s="40" t="str">
        <f t="shared" si="4"/>
        <v>Expenses Jan 1900</v>
      </c>
      <c r="I51" s="40">
        <f>'Claim Form'!H26</f>
        <v>0</v>
      </c>
      <c r="K51" s="40">
        <v>0</v>
      </c>
      <c r="M51" s="40">
        <f t="shared" ca="1" si="1"/>
        <v>12</v>
      </c>
      <c r="N51" s="40">
        <f t="shared" ca="1" si="2"/>
        <v>2018</v>
      </c>
      <c r="Q51" s="41" t="s">
        <v>30</v>
      </c>
      <c r="U51" s="40" t="str">
        <f>IF(I51=0,"",'Claim Form'!L26)</f>
        <v/>
      </c>
      <c r="V51" s="152" t="str">
        <f>IF(I51=0,"",LEFT(U51,2)&amp;IF('Claim Form'!O26="VOLU","F400","F500")&amp;"-00-")</f>
        <v/>
      </c>
    </row>
    <row r="52" spans="1:22" s="40" customFormat="1" x14ac:dyDescent="0.25">
      <c r="A52" s="40" t="str">
        <f t="shared" si="3"/>
        <v/>
      </c>
      <c r="B52" s="40">
        <v>1</v>
      </c>
      <c r="D52" s="40" t="str">
        <f t="shared" si="0"/>
        <v>PCRN</v>
      </c>
      <c r="H52" s="40" t="str">
        <f t="shared" si="4"/>
        <v>Expenses Jan 1900</v>
      </c>
      <c r="I52" s="40">
        <f>'Claim Form'!H27</f>
        <v>0</v>
      </c>
      <c r="K52" s="40">
        <v>0</v>
      </c>
      <c r="M52" s="40">
        <f t="shared" ca="1" si="1"/>
        <v>12</v>
      </c>
      <c r="N52" s="40">
        <f t="shared" ca="1" si="2"/>
        <v>2018</v>
      </c>
      <c r="Q52" s="41" t="s">
        <v>30</v>
      </c>
      <c r="U52" s="40" t="str">
        <f>IF(I52=0,"",'Claim Form'!L27)</f>
        <v/>
      </c>
      <c r="V52" s="152" t="str">
        <f>IF(I52=0,"",LEFT(U52,2)&amp;IF('Claim Form'!O27="VOLU","F400","F500")&amp;"-00-")</f>
        <v/>
      </c>
    </row>
    <row r="53" spans="1:22" s="40" customFormat="1" x14ac:dyDescent="0.25">
      <c r="A53" s="40" t="str">
        <f t="shared" si="3"/>
        <v/>
      </c>
      <c r="B53" s="40">
        <v>1</v>
      </c>
      <c r="D53" s="40" t="str">
        <f t="shared" si="0"/>
        <v>PCRN</v>
      </c>
      <c r="H53" s="40" t="str">
        <f t="shared" si="4"/>
        <v>Expenses Jan 1900</v>
      </c>
      <c r="I53" s="40">
        <f>'Claim Form'!H28</f>
        <v>0</v>
      </c>
      <c r="K53" s="40">
        <v>0</v>
      </c>
      <c r="M53" s="40">
        <f t="shared" ca="1" si="1"/>
        <v>12</v>
      </c>
      <c r="N53" s="40">
        <f t="shared" ca="1" si="2"/>
        <v>2018</v>
      </c>
      <c r="Q53" s="41" t="s">
        <v>30</v>
      </c>
      <c r="U53" s="40" t="str">
        <f>IF(I53=0,"",'Claim Form'!L28)</f>
        <v/>
      </c>
      <c r="V53" s="152" t="str">
        <f>IF(I53=0,"",LEFT(U53,2)&amp;IF('Claim Form'!O28="VOLU","F400","F500")&amp;"-00-")</f>
        <v/>
      </c>
    </row>
    <row r="54" spans="1:22" s="40" customFormat="1" x14ac:dyDescent="0.25">
      <c r="A54" s="40" t="str">
        <f t="shared" si="3"/>
        <v/>
      </c>
      <c r="B54" s="40">
        <v>1</v>
      </c>
      <c r="D54" s="40" t="str">
        <f t="shared" si="0"/>
        <v>PCRN</v>
      </c>
      <c r="H54" s="40" t="str">
        <f t="shared" si="4"/>
        <v>Expenses Jan 1900</v>
      </c>
      <c r="I54" s="40">
        <f>'Claim Form'!H29</f>
        <v>0</v>
      </c>
      <c r="K54" s="40">
        <v>0</v>
      </c>
      <c r="M54" s="40">
        <f t="shared" ca="1" si="1"/>
        <v>12</v>
      </c>
      <c r="N54" s="40">
        <f t="shared" ca="1" si="2"/>
        <v>2018</v>
      </c>
      <c r="Q54" s="41" t="s">
        <v>30</v>
      </c>
      <c r="U54" s="40" t="str">
        <f>IF(I54=0,"",'Claim Form'!L29)</f>
        <v/>
      </c>
      <c r="V54" s="152" t="str">
        <f>IF(I54=0,"",LEFT(U54,2)&amp;IF('Claim Form'!O29="VOLU","F400","F500")&amp;"-00-")</f>
        <v/>
      </c>
    </row>
    <row r="55" spans="1:22" s="40" customFormat="1" x14ac:dyDescent="0.25">
      <c r="A55" s="40" t="str">
        <f t="shared" si="3"/>
        <v/>
      </c>
      <c r="B55" s="40">
        <v>1</v>
      </c>
      <c r="D55" s="40" t="str">
        <f t="shared" si="0"/>
        <v>PCRN</v>
      </c>
      <c r="H55" s="40" t="str">
        <f t="shared" si="4"/>
        <v>Expenses Jan 1900</v>
      </c>
      <c r="I55" s="40">
        <f>'Claim Form'!H30</f>
        <v>0</v>
      </c>
      <c r="K55" s="40">
        <v>0</v>
      </c>
      <c r="M55" s="40">
        <f t="shared" ca="1" si="1"/>
        <v>12</v>
      </c>
      <c r="N55" s="40">
        <f t="shared" ca="1" si="2"/>
        <v>2018</v>
      </c>
      <c r="Q55" s="41" t="s">
        <v>30</v>
      </c>
      <c r="U55" s="40" t="str">
        <f>IF(I55=0,"",'Claim Form'!L30)</f>
        <v/>
      </c>
      <c r="V55" s="152" t="str">
        <f>IF(I55=0,"",LEFT(U55,2)&amp;IF('Claim Form'!O30="VOLU","F400","F500")&amp;"-00-")</f>
        <v/>
      </c>
    </row>
    <row r="56" spans="1:22" s="40" customFormat="1" x14ac:dyDescent="0.25">
      <c r="A56" s="40" t="str">
        <f t="shared" si="3"/>
        <v/>
      </c>
      <c r="B56" s="40">
        <v>1</v>
      </c>
      <c r="D56" s="40" t="str">
        <f t="shared" si="0"/>
        <v>PCRN</v>
      </c>
      <c r="H56" s="40" t="str">
        <f t="shared" si="4"/>
        <v>Expenses Jan 1900</v>
      </c>
      <c r="I56" s="40">
        <f>'Claim Form'!H31</f>
        <v>0</v>
      </c>
      <c r="K56" s="40">
        <v>0</v>
      </c>
      <c r="M56" s="40">
        <f t="shared" ca="1" si="1"/>
        <v>12</v>
      </c>
      <c r="N56" s="40">
        <f t="shared" ca="1" si="2"/>
        <v>2018</v>
      </c>
      <c r="Q56" s="41" t="s">
        <v>30</v>
      </c>
      <c r="U56" s="40" t="str">
        <f>IF(I56=0,"",'Claim Form'!L31)</f>
        <v/>
      </c>
      <c r="V56" s="152" t="str">
        <f>IF(I56=0,"",LEFT(U56,2)&amp;IF('Claim Form'!O31="VOLU","F400","F500")&amp;"-00-")</f>
        <v/>
      </c>
    </row>
    <row r="57" spans="1:22" s="40" customFormat="1" x14ac:dyDescent="0.25">
      <c r="A57" s="40" t="str">
        <f t="shared" si="3"/>
        <v/>
      </c>
      <c r="B57" s="40">
        <v>1</v>
      </c>
      <c r="D57" s="40" t="str">
        <f t="shared" si="0"/>
        <v>PCRN</v>
      </c>
      <c r="H57" s="40" t="str">
        <f t="shared" si="4"/>
        <v>Expenses Jan 1900</v>
      </c>
      <c r="I57" s="40">
        <f>'Claim Form'!H32</f>
        <v>0</v>
      </c>
      <c r="K57" s="40">
        <v>0</v>
      </c>
      <c r="M57" s="40">
        <f t="shared" ca="1" si="1"/>
        <v>12</v>
      </c>
      <c r="N57" s="40">
        <f t="shared" ca="1" si="2"/>
        <v>2018</v>
      </c>
      <c r="Q57" s="41" t="s">
        <v>30</v>
      </c>
      <c r="U57" s="40" t="str">
        <f>IF(I57=0,"",'Claim Form'!L32)</f>
        <v/>
      </c>
      <c r="V57" s="152" t="str">
        <f>IF(I57=0,"",LEFT(U57,2)&amp;IF('Claim Form'!O32="VOLU","F400","F500")&amp;"-00-")</f>
        <v/>
      </c>
    </row>
    <row r="58" spans="1:22" s="40" customFormat="1" x14ac:dyDescent="0.25">
      <c r="A58" s="40" t="str">
        <f t="shared" si="3"/>
        <v/>
      </c>
      <c r="B58" s="40">
        <v>1</v>
      </c>
      <c r="D58" s="40" t="str">
        <f t="shared" si="0"/>
        <v>PCRN</v>
      </c>
      <c r="H58" s="40" t="str">
        <f t="shared" si="4"/>
        <v>Expenses Jan 1900</v>
      </c>
      <c r="I58" s="40">
        <f>'Claim Form'!H33</f>
        <v>0</v>
      </c>
      <c r="K58" s="40">
        <v>0</v>
      </c>
      <c r="M58" s="40">
        <f t="shared" ca="1" si="1"/>
        <v>12</v>
      </c>
      <c r="N58" s="40">
        <f t="shared" ca="1" si="2"/>
        <v>2018</v>
      </c>
      <c r="Q58" s="41" t="s">
        <v>30</v>
      </c>
      <c r="U58" s="40" t="str">
        <f>IF(I58=0,"",'Claim Form'!L33)</f>
        <v/>
      </c>
      <c r="V58" s="152" t="str">
        <f>IF(I58=0,"",LEFT(U58,2)&amp;IF('Claim Form'!O33="VOLU","F400","F500")&amp;"-00-")</f>
        <v/>
      </c>
    </row>
    <row r="59" spans="1:22" s="40" customFormat="1" x14ac:dyDescent="0.25">
      <c r="A59" s="40" t="str">
        <f t="shared" si="3"/>
        <v/>
      </c>
      <c r="B59" s="40">
        <v>1</v>
      </c>
      <c r="D59" s="40" t="str">
        <f t="shared" si="0"/>
        <v>PCRN</v>
      </c>
      <c r="H59" s="40" t="str">
        <f t="shared" si="4"/>
        <v>Expenses Jan 1900</v>
      </c>
      <c r="I59" s="40">
        <f>'Claim Form'!H34</f>
        <v>0</v>
      </c>
      <c r="K59" s="40">
        <v>0</v>
      </c>
      <c r="M59" s="40">
        <f t="shared" ca="1" si="1"/>
        <v>12</v>
      </c>
      <c r="N59" s="40">
        <f t="shared" ca="1" si="2"/>
        <v>2018</v>
      </c>
      <c r="Q59" s="41" t="s">
        <v>30</v>
      </c>
      <c r="U59" s="40" t="str">
        <f>IF(I59=0,"",'Claim Form'!L34)</f>
        <v/>
      </c>
      <c r="V59" s="152" t="str">
        <f>IF(I59=0,"",LEFT(U59,2)&amp;IF('Claim Form'!O34="VOLU","F400","F500")&amp;"-00-")</f>
        <v/>
      </c>
    </row>
    <row r="60" spans="1:22" s="40" customFormat="1" x14ac:dyDescent="0.25">
      <c r="A60" s="40" t="str">
        <f t="shared" si="3"/>
        <v/>
      </c>
      <c r="B60" s="40">
        <v>1</v>
      </c>
      <c r="D60" s="40" t="str">
        <f t="shared" si="0"/>
        <v>PCRN</v>
      </c>
      <c r="H60" s="40" t="str">
        <f t="shared" si="4"/>
        <v>Expenses Jan 1900</v>
      </c>
      <c r="I60" s="40">
        <f>'Claim Form'!H35</f>
        <v>0</v>
      </c>
      <c r="K60" s="40">
        <v>0</v>
      </c>
      <c r="M60" s="40">
        <f t="shared" ca="1" si="1"/>
        <v>12</v>
      </c>
      <c r="N60" s="40">
        <f t="shared" ca="1" si="2"/>
        <v>2018</v>
      </c>
      <c r="Q60" s="41" t="s">
        <v>30</v>
      </c>
      <c r="U60" s="40" t="str">
        <f>IF(I60=0,"",'Claim Form'!L35)</f>
        <v/>
      </c>
      <c r="V60" s="152" t="str">
        <f>IF(I60=0,"",LEFT(U60,2)&amp;IF('Claim Form'!O35="VOLU","F400","F500")&amp;"-00-")</f>
        <v/>
      </c>
    </row>
    <row r="61" spans="1:22" s="40" customFormat="1" x14ac:dyDescent="0.25">
      <c r="A61" s="40" t="str">
        <f t="shared" si="3"/>
        <v/>
      </c>
      <c r="B61" s="40">
        <v>1</v>
      </c>
      <c r="D61" s="40" t="str">
        <f t="shared" si="0"/>
        <v>PCRN</v>
      </c>
      <c r="H61" s="40" t="str">
        <f t="shared" si="4"/>
        <v>Expenses Jan 1900</v>
      </c>
      <c r="I61" s="40">
        <f>'Claim Form'!H36</f>
        <v>0</v>
      </c>
      <c r="K61" s="40">
        <v>0</v>
      </c>
      <c r="M61" s="40">
        <f t="shared" ca="1" si="1"/>
        <v>12</v>
      </c>
      <c r="N61" s="40">
        <f t="shared" ca="1" si="2"/>
        <v>2018</v>
      </c>
      <c r="Q61" s="41" t="s">
        <v>30</v>
      </c>
      <c r="U61" s="40" t="str">
        <f>IF(I61=0,"",'Claim Form'!L36)</f>
        <v/>
      </c>
      <c r="V61" s="152" t="str">
        <f>IF(I61=0,"",LEFT(U61,2)&amp;IF('Claim Form'!O36="VOLU","F400","F500")&amp;"-00-")</f>
        <v/>
      </c>
    </row>
    <row r="62" spans="1:22" s="148" customFormat="1" x14ac:dyDescent="0.25">
      <c r="A62" s="148" t="str">
        <f t="shared" si="3"/>
        <v/>
      </c>
      <c r="B62" s="148">
        <v>1</v>
      </c>
      <c r="D62" s="148" t="str">
        <f t="shared" si="0"/>
        <v>PCRN</v>
      </c>
      <c r="H62" s="148" t="str">
        <f t="shared" si="4"/>
        <v>Expenses Jan 1900</v>
      </c>
      <c r="I62" s="148">
        <f>'Claim Form'!H37</f>
        <v>0</v>
      </c>
      <c r="K62" s="148">
        <v>0</v>
      </c>
      <c r="M62" s="148">
        <f t="shared" ca="1" si="1"/>
        <v>12</v>
      </c>
      <c r="N62" s="148">
        <f t="shared" ca="1" si="2"/>
        <v>2018</v>
      </c>
      <c r="Q62" s="149" t="s">
        <v>30</v>
      </c>
      <c r="U62" s="148" t="str">
        <f>IF(I62=0,"",'Claim Form'!L37)</f>
        <v/>
      </c>
      <c r="V62" s="148" t="str">
        <f>IF(I62=0,"",LEFT(U62,2)&amp;IF('Claim Form'!O37="VOLU","F400","F500")&amp;"-00-")</f>
        <v/>
      </c>
    </row>
    <row r="63" spans="1:22" s="40" customFormat="1" x14ac:dyDescent="0.25">
      <c r="A63" s="40" t="str">
        <f t="shared" si="3"/>
        <v/>
      </c>
      <c r="B63" s="40">
        <v>1</v>
      </c>
      <c r="D63" s="40" t="str">
        <f t="shared" si="0"/>
        <v>PCRN</v>
      </c>
      <c r="H63" s="40" t="str">
        <f t="shared" si="4"/>
        <v>Expenses Jan 1900</v>
      </c>
      <c r="I63" s="40">
        <f>'Claim Form'!I18</f>
        <v>0</v>
      </c>
      <c r="K63" s="40">
        <v>0</v>
      </c>
      <c r="M63" s="40">
        <f t="shared" ca="1" si="1"/>
        <v>12</v>
      </c>
      <c r="N63" s="40">
        <f t="shared" ca="1" si="2"/>
        <v>2018</v>
      </c>
      <c r="Q63" s="41" t="s">
        <v>30</v>
      </c>
      <c r="U63" s="40" t="str">
        <f>IF(I63=0,"",'Claim Form'!L18)</f>
        <v/>
      </c>
      <c r="V63" s="151" t="str">
        <f>IF(I63=0,"",LEFT(U63,2)&amp;IF('Claim Form'!O18="VOLU","F400","F500")&amp;"-00-")</f>
        <v/>
      </c>
    </row>
    <row r="64" spans="1:22" s="40" customFormat="1" x14ac:dyDescent="0.25">
      <c r="A64" s="40" t="str">
        <f t="shared" si="3"/>
        <v/>
      </c>
      <c r="B64" s="40">
        <v>1</v>
      </c>
      <c r="D64" s="40" t="str">
        <f t="shared" si="0"/>
        <v>PCRN</v>
      </c>
      <c r="H64" s="40" t="str">
        <f t="shared" si="4"/>
        <v>Expenses Jan 1900</v>
      </c>
      <c r="I64" s="40">
        <f>'Claim Form'!I19</f>
        <v>0</v>
      </c>
      <c r="K64" s="40">
        <v>0</v>
      </c>
      <c r="M64" s="40">
        <f t="shared" ca="1" si="1"/>
        <v>12</v>
      </c>
      <c r="N64" s="40">
        <f t="shared" ca="1" si="2"/>
        <v>2018</v>
      </c>
      <c r="Q64" s="41" t="s">
        <v>30</v>
      </c>
      <c r="U64" s="40" t="str">
        <f>IF(I64=0,"",'Claim Form'!L19)</f>
        <v/>
      </c>
      <c r="V64" s="152" t="str">
        <f>IF(I64=0,"",LEFT(U64,2)&amp;IF('Claim Form'!O19="VOLU","F400","F500")&amp;"-00-")</f>
        <v/>
      </c>
    </row>
    <row r="65" spans="1:22" s="40" customFormat="1" x14ac:dyDescent="0.25">
      <c r="A65" s="40" t="str">
        <f t="shared" si="3"/>
        <v/>
      </c>
      <c r="B65" s="40">
        <v>1</v>
      </c>
      <c r="D65" s="40" t="str">
        <f t="shared" si="0"/>
        <v>PCRN</v>
      </c>
      <c r="H65" s="40" t="str">
        <f t="shared" si="4"/>
        <v>Expenses Jan 1900</v>
      </c>
      <c r="I65" s="40">
        <f>'Claim Form'!I20</f>
        <v>0</v>
      </c>
      <c r="K65" s="40">
        <v>0</v>
      </c>
      <c r="M65" s="40">
        <f t="shared" ca="1" si="1"/>
        <v>12</v>
      </c>
      <c r="N65" s="40">
        <f t="shared" ca="1" si="2"/>
        <v>2018</v>
      </c>
      <c r="Q65" s="41" t="s">
        <v>30</v>
      </c>
      <c r="U65" s="40" t="str">
        <f>IF(I65=0,"",'Claim Form'!L20)</f>
        <v/>
      </c>
      <c r="V65" s="152" t="str">
        <f>IF(I65=0,"",LEFT(U65,2)&amp;IF('Claim Form'!O20="VOLU","F400","F500")&amp;"-00-")</f>
        <v/>
      </c>
    </row>
    <row r="66" spans="1:22" s="40" customFormat="1" x14ac:dyDescent="0.25">
      <c r="A66" s="40" t="str">
        <f t="shared" si="3"/>
        <v/>
      </c>
      <c r="B66" s="40">
        <v>1</v>
      </c>
      <c r="D66" s="40" t="str">
        <f t="shared" si="0"/>
        <v>PCRN</v>
      </c>
      <c r="H66" s="40" t="str">
        <f t="shared" si="4"/>
        <v>Expenses Jan 1900</v>
      </c>
      <c r="I66" s="40">
        <f>'Claim Form'!I21</f>
        <v>0</v>
      </c>
      <c r="K66" s="40">
        <v>0</v>
      </c>
      <c r="M66" s="40">
        <f t="shared" ca="1" si="1"/>
        <v>12</v>
      </c>
      <c r="N66" s="40">
        <f t="shared" ca="1" si="2"/>
        <v>2018</v>
      </c>
      <c r="Q66" s="41" t="s">
        <v>30</v>
      </c>
      <c r="U66" s="40" t="str">
        <f>IF(I66=0,"",'Claim Form'!L21)</f>
        <v/>
      </c>
      <c r="V66" s="152" t="str">
        <f>IF(I66=0,"",LEFT(U66,2)&amp;IF('Claim Form'!O21="VOLU","F400","F500")&amp;"-00-")</f>
        <v/>
      </c>
    </row>
    <row r="67" spans="1:22" s="40" customFormat="1" x14ac:dyDescent="0.25">
      <c r="A67" s="40" t="str">
        <f t="shared" si="3"/>
        <v/>
      </c>
      <c r="B67" s="40">
        <v>1</v>
      </c>
      <c r="D67" s="40" t="str">
        <f t="shared" si="0"/>
        <v>PCRN</v>
      </c>
      <c r="H67" s="40" t="str">
        <f t="shared" si="4"/>
        <v>Expenses Jan 1900</v>
      </c>
      <c r="I67" s="40">
        <f>'Claim Form'!I22</f>
        <v>0</v>
      </c>
      <c r="K67" s="40">
        <v>0</v>
      </c>
      <c r="M67" s="40">
        <f t="shared" ca="1" si="1"/>
        <v>12</v>
      </c>
      <c r="N67" s="40">
        <f t="shared" ca="1" si="2"/>
        <v>2018</v>
      </c>
      <c r="Q67" s="41" t="s">
        <v>30</v>
      </c>
      <c r="U67" s="40" t="str">
        <f>IF(I67=0,"",'Claim Form'!L22)</f>
        <v/>
      </c>
      <c r="V67" s="152" t="str">
        <f>IF(I67=0,"",LEFT(U67,2)&amp;IF('Claim Form'!O22="VOLU","F400","F500")&amp;"-00-")</f>
        <v/>
      </c>
    </row>
    <row r="68" spans="1:22" s="40" customFormat="1" x14ac:dyDescent="0.25">
      <c r="A68" s="40" t="str">
        <f t="shared" ref="A68:A120" si="5">IF(I68=0,"","N")</f>
        <v/>
      </c>
      <c r="B68" s="40">
        <v>1</v>
      </c>
      <c r="D68" s="40" t="str">
        <f t="shared" si="0"/>
        <v>PCRN</v>
      </c>
      <c r="H68" s="40" t="str">
        <f t="shared" si="4"/>
        <v>Expenses Jan 1900</v>
      </c>
      <c r="I68" s="40">
        <f>'Claim Form'!I23</f>
        <v>0</v>
      </c>
      <c r="K68" s="40">
        <v>0</v>
      </c>
      <c r="M68" s="40">
        <f t="shared" ca="1" si="1"/>
        <v>12</v>
      </c>
      <c r="N68" s="40">
        <f t="shared" ca="1" si="2"/>
        <v>2018</v>
      </c>
      <c r="Q68" s="41" t="s">
        <v>30</v>
      </c>
      <c r="U68" s="40" t="str">
        <f>IF(I68=0,"",'Claim Form'!L23)</f>
        <v/>
      </c>
      <c r="V68" s="152" t="str">
        <f>IF(I68=0,"",LEFT(U68,2)&amp;IF('Claim Form'!O23="VOLU","F400","F500")&amp;"-00-")</f>
        <v/>
      </c>
    </row>
    <row r="69" spans="1:22" s="40" customFormat="1" x14ac:dyDescent="0.25">
      <c r="A69" s="40" t="str">
        <f t="shared" si="5"/>
        <v/>
      </c>
      <c r="B69" s="40">
        <v>1</v>
      </c>
      <c r="D69" s="40" t="str">
        <f t="shared" si="0"/>
        <v>PCRN</v>
      </c>
      <c r="H69" s="40" t="str">
        <f t="shared" si="4"/>
        <v>Expenses Jan 1900</v>
      </c>
      <c r="I69" s="40">
        <f>'Claim Form'!I24</f>
        <v>0</v>
      </c>
      <c r="K69" s="40">
        <v>0</v>
      </c>
      <c r="M69" s="40">
        <f t="shared" ca="1" si="1"/>
        <v>12</v>
      </c>
      <c r="N69" s="40">
        <f t="shared" ca="1" si="2"/>
        <v>2018</v>
      </c>
      <c r="Q69" s="41" t="s">
        <v>30</v>
      </c>
      <c r="U69" s="40" t="str">
        <f>IF(I69=0,"",'Claim Form'!L24)</f>
        <v/>
      </c>
      <c r="V69" s="152" t="str">
        <f>IF(I69=0,"",LEFT(U69,2)&amp;IF('Claim Form'!O24="VOLU","F400","F500")&amp;"-00-")</f>
        <v/>
      </c>
    </row>
    <row r="70" spans="1:22" s="40" customFormat="1" x14ac:dyDescent="0.25">
      <c r="A70" s="40" t="str">
        <f t="shared" si="5"/>
        <v/>
      </c>
      <c r="B70" s="40">
        <v>1</v>
      </c>
      <c r="D70" s="40" t="str">
        <f t="shared" si="0"/>
        <v>PCRN</v>
      </c>
      <c r="H70" s="40" t="str">
        <f t="shared" si="4"/>
        <v>Expenses Jan 1900</v>
      </c>
      <c r="I70" s="40">
        <f>'Claim Form'!I25</f>
        <v>0</v>
      </c>
      <c r="K70" s="40">
        <v>0</v>
      </c>
      <c r="M70" s="40">
        <f t="shared" ca="1" si="1"/>
        <v>12</v>
      </c>
      <c r="N70" s="40">
        <f t="shared" ca="1" si="2"/>
        <v>2018</v>
      </c>
      <c r="Q70" s="41" t="s">
        <v>30</v>
      </c>
      <c r="U70" s="40" t="str">
        <f>IF(I70=0,"",'Claim Form'!L25)</f>
        <v/>
      </c>
      <c r="V70" s="152" t="str">
        <f>IF(I70=0,"",LEFT(U70,2)&amp;IF('Claim Form'!O25="VOLU","F400","F500")&amp;"-00-")</f>
        <v/>
      </c>
    </row>
    <row r="71" spans="1:22" s="40" customFormat="1" x14ac:dyDescent="0.25">
      <c r="A71" s="40" t="str">
        <f t="shared" si="5"/>
        <v/>
      </c>
      <c r="B71" s="40">
        <v>1</v>
      </c>
      <c r="D71" s="40" t="str">
        <f t="shared" si="0"/>
        <v>PCRN</v>
      </c>
      <c r="H71" s="40" t="str">
        <f t="shared" si="4"/>
        <v>Expenses Jan 1900</v>
      </c>
      <c r="I71" s="40">
        <f>'Claim Form'!I26</f>
        <v>0</v>
      </c>
      <c r="K71" s="40">
        <v>0</v>
      </c>
      <c r="M71" s="40">
        <f t="shared" ca="1" si="1"/>
        <v>12</v>
      </c>
      <c r="N71" s="40">
        <f t="shared" ca="1" si="2"/>
        <v>2018</v>
      </c>
      <c r="Q71" s="41" t="s">
        <v>30</v>
      </c>
      <c r="U71" s="40" t="str">
        <f>IF(I71=0,"",'Claim Form'!L26)</f>
        <v/>
      </c>
      <c r="V71" s="152" t="str">
        <f>IF(I71=0,"",LEFT(U71,2)&amp;IF('Claim Form'!O26="VOLU","F400","F500")&amp;"-00-")</f>
        <v/>
      </c>
    </row>
    <row r="72" spans="1:22" s="40" customFormat="1" x14ac:dyDescent="0.25">
      <c r="A72" s="40" t="str">
        <f t="shared" si="5"/>
        <v/>
      </c>
      <c r="B72" s="40">
        <v>1</v>
      </c>
      <c r="D72" s="40" t="str">
        <f t="shared" si="0"/>
        <v>PCRN</v>
      </c>
      <c r="H72" s="40" t="str">
        <f t="shared" si="4"/>
        <v>Expenses Jan 1900</v>
      </c>
      <c r="I72" s="40">
        <f>'Claim Form'!I27</f>
        <v>0</v>
      </c>
      <c r="K72" s="40">
        <v>0</v>
      </c>
      <c r="M72" s="40">
        <f t="shared" ca="1" si="1"/>
        <v>12</v>
      </c>
      <c r="N72" s="40">
        <f t="shared" ca="1" si="2"/>
        <v>2018</v>
      </c>
      <c r="Q72" s="41" t="s">
        <v>30</v>
      </c>
      <c r="U72" s="40" t="str">
        <f>IF(I72=0,"",'Claim Form'!L27)</f>
        <v/>
      </c>
      <c r="V72" s="152" t="str">
        <f>IF(I72=0,"",LEFT(U72,2)&amp;IF('Claim Form'!O27="VOLU","F400","F500")&amp;"-00-")</f>
        <v/>
      </c>
    </row>
    <row r="73" spans="1:22" s="40" customFormat="1" x14ac:dyDescent="0.25">
      <c r="A73" s="40" t="str">
        <f t="shared" si="5"/>
        <v/>
      </c>
      <c r="B73" s="40">
        <v>1</v>
      </c>
      <c r="D73" s="40" t="str">
        <f t="shared" si="0"/>
        <v>PCRN</v>
      </c>
      <c r="H73" s="40" t="str">
        <f t="shared" si="4"/>
        <v>Expenses Jan 1900</v>
      </c>
      <c r="I73" s="40">
        <f>'Claim Form'!I28</f>
        <v>0</v>
      </c>
      <c r="K73" s="40">
        <v>0</v>
      </c>
      <c r="M73" s="40">
        <f t="shared" ca="1" si="1"/>
        <v>12</v>
      </c>
      <c r="N73" s="40">
        <f t="shared" ca="1" si="2"/>
        <v>2018</v>
      </c>
      <c r="Q73" s="41" t="s">
        <v>30</v>
      </c>
      <c r="U73" s="40" t="str">
        <f>IF(I73=0,"",'Claim Form'!L28)</f>
        <v/>
      </c>
      <c r="V73" s="152" t="str">
        <f>IF(I73=0,"",LEFT(U73,2)&amp;IF('Claim Form'!O28="VOLU","F400","F500")&amp;"-00-")</f>
        <v/>
      </c>
    </row>
    <row r="74" spans="1:22" s="40" customFormat="1" x14ac:dyDescent="0.25">
      <c r="A74" s="40" t="str">
        <f t="shared" si="5"/>
        <v/>
      </c>
      <c r="B74" s="40">
        <v>1</v>
      </c>
      <c r="D74" s="40" t="str">
        <f t="shared" si="0"/>
        <v>PCRN</v>
      </c>
      <c r="H74" s="40" t="str">
        <f t="shared" si="4"/>
        <v>Expenses Jan 1900</v>
      </c>
      <c r="I74" s="40">
        <f>'Claim Form'!I29</f>
        <v>0</v>
      </c>
      <c r="K74" s="40">
        <v>0</v>
      </c>
      <c r="M74" s="40">
        <f t="shared" ca="1" si="1"/>
        <v>12</v>
      </c>
      <c r="N74" s="40">
        <f t="shared" ca="1" si="2"/>
        <v>2018</v>
      </c>
      <c r="Q74" s="41" t="s">
        <v>30</v>
      </c>
      <c r="U74" s="40" t="str">
        <f>IF(I74=0,"",'Claim Form'!L29)</f>
        <v/>
      </c>
      <c r="V74" s="152" t="str">
        <f>IF(I74=0,"",LEFT(U74,2)&amp;IF('Claim Form'!O29="VOLU","F400","F500")&amp;"-00-")</f>
        <v/>
      </c>
    </row>
    <row r="75" spans="1:22" s="40" customFormat="1" x14ac:dyDescent="0.25">
      <c r="A75" s="40" t="str">
        <f t="shared" si="5"/>
        <v/>
      </c>
      <c r="B75" s="40">
        <v>1</v>
      </c>
      <c r="D75" s="40" t="str">
        <f t="shared" si="0"/>
        <v>PCRN</v>
      </c>
      <c r="H75" s="40" t="str">
        <f t="shared" si="4"/>
        <v>Expenses Jan 1900</v>
      </c>
      <c r="I75" s="40">
        <f>'Claim Form'!I30</f>
        <v>0</v>
      </c>
      <c r="K75" s="40">
        <v>0</v>
      </c>
      <c r="M75" s="40">
        <f t="shared" ca="1" si="1"/>
        <v>12</v>
      </c>
      <c r="N75" s="40">
        <f t="shared" ca="1" si="2"/>
        <v>2018</v>
      </c>
      <c r="Q75" s="41" t="s">
        <v>30</v>
      </c>
      <c r="U75" s="40" t="str">
        <f>IF(I75=0,"",'Claim Form'!L30)</f>
        <v/>
      </c>
      <c r="V75" s="152" t="str">
        <f>IF(I75=0,"",LEFT(U75,2)&amp;IF('Claim Form'!O30="VOLU","F400","F500")&amp;"-00-")</f>
        <v/>
      </c>
    </row>
    <row r="76" spans="1:22" s="40" customFormat="1" x14ac:dyDescent="0.25">
      <c r="A76" s="40" t="str">
        <f t="shared" si="5"/>
        <v/>
      </c>
      <c r="B76" s="40">
        <v>1</v>
      </c>
      <c r="D76" s="40" t="str">
        <f t="shared" si="0"/>
        <v>PCRN</v>
      </c>
      <c r="H76" s="40" t="str">
        <f t="shared" si="4"/>
        <v>Expenses Jan 1900</v>
      </c>
      <c r="I76" s="40">
        <f>'Claim Form'!I31</f>
        <v>0</v>
      </c>
      <c r="K76" s="40">
        <v>0</v>
      </c>
      <c r="M76" s="40">
        <f t="shared" ca="1" si="1"/>
        <v>12</v>
      </c>
      <c r="N76" s="40">
        <f t="shared" ca="1" si="2"/>
        <v>2018</v>
      </c>
      <c r="Q76" s="41" t="s">
        <v>30</v>
      </c>
      <c r="U76" s="40" t="str">
        <f>IF(I76=0,"",'Claim Form'!L31)</f>
        <v/>
      </c>
      <c r="V76" s="152" t="str">
        <f>IF(I76=0,"",LEFT(U76,2)&amp;IF('Claim Form'!O31="VOLU","F400","F500")&amp;"-00-")</f>
        <v/>
      </c>
    </row>
    <row r="77" spans="1:22" s="40" customFormat="1" x14ac:dyDescent="0.25">
      <c r="A77" s="40" t="str">
        <f t="shared" si="5"/>
        <v/>
      </c>
      <c r="B77" s="40">
        <v>1</v>
      </c>
      <c r="D77" s="40" t="str">
        <f t="shared" si="0"/>
        <v>PCRN</v>
      </c>
      <c r="H77" s="40" t="str">
        <f t="shared" si="4"/>
        <v>Expenses Jan 1900</v>
      </c>
      <c r="I77" s="40">
        <f>'Claim Form'!I32</f>
        <v>0</v>
      </c>
      <c r="K77" s="40">
        <v>0</v>
      </c>
      <c r="M77" s="40">
        <f t="shared" ca="1" si="1"/>
        <v>12</v>
      </c>
      <c r="N77" s="40">
        <f t="shared" ca="1" si="2"/>
        <v>2018</v>
      </c>
      <c r="Q77" s="41" t="s">
        <v>30</v>
      </c>
      <c r="U77" s="40" t="str">
        <f>IF(I77=0,"",'Claim Form'!L32)</f>
        <v/>
      </c>
      <c r="V77" s="152" t="str">
        <f>IF(I77=0,"",LEFT(U77,2)&amp;IF('Claim Form'!O32="VOLU","F400","F500")&amp;"-00-")</f>
        <v/>
      </c>
    </row>
    <row r="78" spans="1:22" s="40" customFormat="1" x14ac:dyDescent="0.25">
      <c r="A78" s="40" t="str">
        <f t="shared" si="5"/>
        <v/>
      </c>
      <c r="B78" s="40">
        <v>1</v>
      </c>
      <c r="D78" s="40" t="str">
        <f t="shared" si="0"/>
        <v>PCRN</v>
      </c>
      <c r="H78" s="40" t="str">
        <f t="shared" si="4"/>
        <v>Expenses Jan 1900</v>
      </c>
      <c r="I78" s="40">
        <f>'Claim Form'!I33</f>
        <v>0</v>
      </c>
      <c r="K78" s="40">
        <v>0</v>
      </c>
      <c r="M78" s="40">
        <f t="shared" ca="1" si="1"/>
        <v>12</v>
      </c>
      <c r="N78" s="40">
        <f t="shared" ca="1" si="2"/>
        <v>2018</v>
      </c>
      <c r="Q78" s="41" t="s">
        <v>30</v>
      </c>
      <c r="U78" s="40" t="str">
        <f>IF(I78=0,"",'Claim Form'!L33)</f>
        <v/>
      </c>
      <c r="V78" s="152" t="str">
        <f>IF(I78=0,"",LEFT(U78,2)&amp;IF('Claim Form'!O33="VOLU","F400","F500")&amp;"-00-")</f>
        <v/>
      </c>
    </row>
    <row r="79" spans="1:22" s="40" customFormat="1" x14ac:dyDescent="0.25">
      <c r="A79" s="40" t="str">
        <f t="shared" si="5"/>
        <v/>
      </c>
      <c r="B79" s="40">
        <v>1</v>
      </c>
      <c r="D79" s="40" t="str">
        <f t="shared" si="0"/>
        <v>PCRN</v>
      </c>
      <c r="H79" s="40" t="str">
        <f t="shared" si="4"/>
        <v>Expenses Jan 1900</v>
      </c>
      <c r="I79" s="40">
        <f>'Claim Form'!I34</f>
        <v>0</v>
      </c>
      <c r="K79" s="40">
        <v>0</v>
      </c>
      <c r="M79" s="40">
        <f t="shared" ca="1" si="1"/>
        <v>12</v>
      </c>
      <c r="N79" s="40">
        <f t="shared" ca="1" si="2"/>
        <v>2018</v>
      </c>
      <c r="Q79" s="41" t="s">
        <v>30</v>
      </c>
      <c r="U79" s="40" t="str">
        <f>IF(I79=0,"",'Claim Form'!L34)</f>
        <v/>
      </c>
      <c r="V79" s="152" t="str">
        <f>IF(I79=0,"",LEFT(U79,2)&amp;IF('Claim Form'!O34="VOLU","F400","F500")&amp;"-00-")</f>
        <v/>
      </c>
    </row>
    <row r="80" spans="1:22" s="40" customFormat="1" x14ac:dyDescent="0.25">
      <c r="A80" s="40" t="str">
        <f t="shared" si="5"/>
        <v/>
      </c>
      <c r="B80" s="40">
        <v>1</v>
      </c>
      <c r="D80" s="40" t="str">
        <f t="shared" si="0"/>
        <v>PCRN</v>
      </c>
      <c r="H80" s="40" t="str">
        <f t="shared" si="4"/>
        <v>Expenses Jan 1900</v>
      </c>
      <c r="I80" s="40">
        <f>'Claim Form'!I35</f>
        <v>0</v>
      </c>
      <c r="K80" s="40">
        <v>0</v>
      </c>
      <c r="M80" s="40">
        <f t="shared" ca="1" si="1"/>
        <v>12</v>
      </c>
      <c r="N80" s="40">
        <f t="shared" ca="1" si="2"/>
        <v>2018</v>
      </c>
      <c r="Q80" s="41" t="s">
        <v>30</v>
      </c>
      <c r="U80" s="40" t="str">
        <f>IF(I80=0,"",'Claim Form'!L35)</f>
        <v/>
      </c>
      <c r="V80" s="152" t="str">
        <f>IF(I80=0,"",LEFT(U80,2)&amp;IF('Claim Form'!O35="VOLU","F400","F500")&amp;"-00-")</f>
        <v/>
      </c>
    </row>
    <row r="81" spans="1:22" s="40" customFormat="1" x14ac:dyDescent="0.25">
      <c r="A81" s="40" t="str">
        <f t="shared" si="5"/>
        <v/>
      </c>
      <c r="B81" s="40">
        <v>1</v>
      </c>
      <c r="D81" s="40" t="str">
        <f t="shared" si="0"/>
        <v>PCRN</v>
      </c>
      <c r="H81" s="40" t="str">
        <f t="shared" si="4"/>
        <v>Expenses Jan 1900</v>
      </c>
      <c r="I81" s="40">
        <f>'Claim Form'!I36</f>
        <v>0</v>
      </c>
      <c r="K81" s="40">
        <v>0</v>
      </c>
      <c r="M81" s="40">
        <f t="shared" ca="1" si="1"/>
        <v>12</v>
      </c>
      <c r="N81" s="40">
        <f t="shared" ca="1" si="2"/>
        <v>2018</v>
      </c>
      <c r="Q81" s="41" t="s">
        <v>30</v>
      </c>
      <c r="U81" s="40" t="str">
        <f>IF(I81=0,"",'Claim Form'!L36)</f>
        <v/>
      </c>
      <c r="V81" s="152" t="str">
        <f>IF(I81=0,"",LEFT(U81,2)&amp;IF('Claim Form'!O36="VOLU","F400","F500")&amp;"-00-")</f>
        <v/>
      </c>
    </row>
    <row r="82" spans="1:22" s="148" customFormat="1" x14ac:dyDescent="0.25">
      <c r="A82" s="148" t="str">
        <f t="shared" si="5"/>
        <v/>
      </c>
      <c r="B82" s="148">
        <v>1</v>
      </c>
      <c r="D82" s="148" t="str">
        <f t="shared" si="0"/>
        <v>PCRN</v>
      </c>
      <c r="H82" s="148" t="str">
        <f t="shared" si="4"/>
        <v>Expenses Jan 1900</v>
      </c>
      <c r="I82" s="148">
        <f>'Claim Form'!I37</f>
        <v>0</v>
      </c>
      <c r="K82" s="148">
        <v>0</v>
      </c>
      <c r="M82" s="148">
        <f t="shared" ca="1" si="1"/>
        <v>12</v>
      </c>
      <c r="N82" s="148">
        <f t="shared" ca="1" si="2"/>
        <v>2018</v>
      </c>
      <c r="Q82" s="149" t="s">
        <v>30</v>
      </c>
      <c r="U82" s="148" t="str">
        <f>IF(I82=0,"",'Claim Form'!L37)</f>
        <v/>
      </c>
      <c r="V82" s="148" t="str">
        <f>IF(I82=0,"",LEFT(U82,2)&amp;IF('Claim Form'!O37="VOLU","F400","F500")&amp;"-00-")</f>
        <v/>
      </c>
    </row>
    <row r="83" spans="1:22" s="40" customFormat="1" x14ac:dyDescent="0.25">
      <c r="A83" s="40" t="str">
        <f t="shared" si="5"/>
        <v/>
      </c>
      <c r="B83" s="40">
        <v>1</v>
      </c>
      <c r="D83" s="40" t="str">
        <f t="shared" si="0"/>
        <v>PCRN</v>
      </c>
      <c r="H83" s="40" t="str">
        <f t="shared" si="4"/>
        <v>Expenses Jan 1900</v>
      </c>
      <c r="I83" s="40">
        <f>'Claim Form'!J18</f>
        <v>0</v>
      </c>
      <c r="K83" s="40">
        <v>0</v>
      </c>
      <c r="M83" s="40">
        <f t="shared" ca="1" si="1"/>
        <v>12</v>
      </c>
      <c r="N83" s="40">
        <f t="shared" ca="1" si="2"/>
        <v>2018</v>
      </c>
      <c r="Q83" s="41" t="s">
        <v>30</v>
      </c>
      <c r="U83" s="40" t="str">
        <f>IF(I83=0,"",'Claim Form'!L18)</f>
        <v/>
      </c>
      <c r="V83" s="40" t="str">
        <f>IF(I83=0,"",'Claim Form'!N18)</f>
        <v/>
      </c>
    </row>
    <row r="84" spans="1:22" s="40" customFormat="1" x14ac:dyDescent="0.25">
      <c r="A84" s="40" t="str">
        <f t="shared" si="5"/>
        <v/>
      </c>
      <c r="B84" s="40">
        <v>1</v>
      </c>
      <c r="D84" s="40" t="str">
        <f t="shared" si="0"/>
        <v>PCRN</v>
      </c>
      <c r="H84" s="40" t="str">
        <f t="shared" si="4"/>
        <v>Expenses Jan 1900</v>
      </c>
      <c r="I84" s="40">
        <f>'Claim Form'!J19</f>
        <v>0</v>
      </c>
      <c r="K84" s="40">
        <v>0</v>
      </c>
      <c r="M84" s="40">
        <f t="shared" ca="1" si="1"/>
        <v>12</v>
      </c>
      <c r="N84" s="40">
        <f t="shared" ca="1" si="2"/>
        <v>2018</v>
      </c>
      <c r="Q84" s="41" t="s">
        <v>30</v>
      </c>
      <c r="U84" s="40" t="str">
        <f>IF(I84=0,"",'Claim Form'!L19)</f>
        <v/>
      </c>
      <c r="V84" s="40" t="str">
        <f>IF(I84=0,"",'Claim Form'!N19)</f>
        <v/>
      </c>
    </row>
    <row r="85" spans="1:22" s="40" customFormat="1" x14ac:dyDescent="0.25">
      <c r="A85" s="40" t="str">
        <f t="shared" si="5"/>
        <v/>
      </c>
      <c r="B85" s="40">
        <v>1</v>
      </c>
      <c r="D85" s="40" t="str">
        <f t="shared" si="0"/>
        <v>PCRN</v>
      </c>
      <c r="H85" s="40" t="str">
        <f t="shared" si="4"/>
        <v>Expenses Jan 1900</v>
      </c>
      <c r="I85" s="40">
        <f>'Claim Form'!J20</f>
        <v>0</v>
      </c>
      <c r="K85" s="40">
        <v>0</v>
      </c>
      <c r="M85" s="40">
        <f t="shared" ca="1" si="1"/>
        <v>12</v>
      </c>
      <c r="N85" s="40">
        <f t="shared" ca="1" si="2"/>
        <v>2018</v>
      </c>
      <c r="Q85" s="41" t="s">
        <v>30</v>
      </c>
      <c r="U85" s="40" t="str">
        <f>IF(I85=0,"",'Claim Form'!L20)</f>
        <v/>
      </c>
      <c r="V85" s="40" t="str">
        <f>IF(I85=0,"",'Claim Form'!N20)</f>
        <v/>
      </c>
    </row>
    <row r="86" spans="1:22" s="40" customFormat="1" x14ac:dyDescent="0.25">
      <c r="A86" s="40" t="str">
        <f t="shared" si="5"/>
        <v/>
      </c>
      <c r="B86" s="40">
        <v>1</v>
      </c>
      <c r="D86" s="40" t="str">
        <f t="shared" si="0"/>
        <v>PCRN</v>
      </c>
      <c r="H86" s="40" t="str">
        <f t="shared" si="4"/>
        <v>Expenses Jan 1900</v>
      </c>
      <c r="I86" s="40">
        <f>'Claim Form'!J21</f>
        <v>0</v>
      </c>
      <c r="K86" s="40">
        <v>0</v>
      </c>
      <c r="M86" s="40">
        <f t="shared" ca="1" si="1"/>
        <v>12</v>
      </c>
      <c r="N86" s="40">
        <f t="shared" ca="1" si="2"/>
        <v>2018</v>
      </c>
      <c r="Q86" s="41" t="s">
        <v>30</v>
      </c>
      <c r="U86" s="40" t="str">
        <f>IF(I86=0,"",'Claim Form'!L21)</f>
        <v/>
      </c>
      <c r="V86" s="40" t="str">
        <f>IF(I86=0,"",'Claim Form'!N21)</f>
        <v/>
      </c>
    </row>
    <row r="87" spans="1:22" s="40" customFormat="1" x14ac:dyDescent="0.25">
      <c r="A87" s="40" t="str">
        <f t="shared" si="5"/>
        <v/>
      </c>
      <c r="B87" s="40">
        <v>1</v>
      </c>
      <c r="D87" s="40" t="str">
        <f t="shared" si="0"/>
        <v>PCRN</v>
      </c>
      <c r="H87" s="40" t="str">
        <f t="shared" si="4"/>
        <v>Expenses Jan 1900</v>
      </c>
      <c r="I87" s="40">
        <f>'Claim Form'!J22</f>
        <v>0</v>
      </c>
      <c r="K87" s="40">
        <v>0</v>
      </c>
      <c r="M87" s="40">
        <f t="shared" ca="1" si="1"/>
        <v>12</v>
      </c>
      <c r="N87" s="40">
        <f t="shared" ca="1" si="2"/>
        <v>2018</v>
      </c>
      <c r="Q87" s="41" t="s">
        <v>30</v>
      </c>
      <c r="U87" s="40" t="str">
        <f>IF(I87=0,"",'Claim Form'!L22)</f>
        <v/>
      </c>
      <c r="V87" s="40" t="str">
        <f>IF(I87=0,"",'Claim Form'!N22)</f>
        <v/>
      </c>
    </row>
    <row r="88" spans="1:22" s="40" customFormat="1" x14ac:dyDescent="0.25">
      <c r="A88" s="40" t="str">
        <f t="shared" si="5"/>
        <v/>
      </c>
      <c r="B88" s="40">
        <v>1</v>
      </c>
      <c r="D88" s="40" t="str">
        <f t="shared" si="0"/>
        <v>PCRN</v>
      </c>
      <c r="H88" s="40" t="str">
        <f t="shared" si="4"/>
        <v>Expenses Jan 1900</v>
      </c>
      <c r="I88" s="40">
        <f>'Claim Form'!J23</f>
        <v>0</v>
      </c>
      <c r="K88" s="40">
        <v>0</v>
      </c>
      <c r="M88" s="40">
        <f t="shared" ca="1" si="1"/>
        <v>12</v>
      </c>
      <c r="N88" s="40">
        <f t="shared" ca="1" si="2"/>
        <v>2018</v>
      </c>
      <c r="Q88" s="41" t="s">
        <v>30</v>
      </c>
      <c r="U88" s="40" t="str">
        <f>IF(I88=0,"",'Claim Form'!L23)</f>
        <v/>
      </c>
      <c r="V88" s="40" t="str">
        <f>IF(I88=0,"",'Claim Form'!N23)</f>
        <v/>
      </c>
    </row>
    <row r="89" spans="1:22" s="40" customFormat="1" x14ac:dyDescent="0.25">
      <c r="A89" s="40" t="str">
        <f t="shared" si="5"/>
        <v/>
      </c>
      <c r="B89" s="40">
        <v>1</v>
      </c>
      <c r="D89" s="40" t="str">
        <f t="shared" si="0"/>
        <v>PCRN</v>
      </c>
      <c r="H89" s="40" t="str">
        <f t="shared" si="4"/>
        <v>Expenses Jan 1900</v>
      </c>
      <c r="I89" s="40">
        <f>'Claim Form'!J24</f>
        <v>0</v>
      </c>
      <c r="K89" s="40">
        <v>0</v>
      </c>
      <c r="M89" s="40">
        <f t="shared" ca="1" si="1"/>
        <v>12</v>
      </c>
      <c r="N89" s="40">
        <f t="shared" ca="1" si="2"/>
        <v>2018</v>
      </c>
      <c r="Q89" s="41" t="s">
        <v>30</v>
      </c>
      <c r="U89" s="40" t="str">
        <f>IF(I89=0,"",'Claim Form'!L24)</f>
        <v/>
      </c>
      <c r="V89" s="40" t="str">
        <f>IF(I89=0,"",'Claim Form'!N24)</f>
        <v/>
      </c>
    </row>
    <row r="90" spans="1:22" s="40" customFormat="1" x14ac:dyDescent="0.25">
      <c r="A90" s="40" t="str">
        <f t="shared" si="5"/>
        <v/>
      </c>
      <c r="B90" s="40">
        <v>1</v>
      </c>
      <c r="D90" s="40" t="str">
        <f t="shared" si="0"/>
        <v>PCRN</v>
      </c>
      <c r="H90" s="40" t="str">
        <f t="shared" si="4"/>
        <v>Expenses Jan 1900</v>
      </c>
      <c r="I90" s="40">
        <f>'Claim Form'!J25</f>
        <v>0</v>
      </c>
      <c r="K90" s="40">
        <v>0</v>
      </c>
      <c r="M90" s="40">
        <f t="shared" ca="1" si="1"/>
        <v>12</v>
      </c>
      <c r="N90" s="40">
        <f t="shared" ca="1" si="2"/>
        <v>2018</v>
      </c>
      <c r="Q90" s="41" t="s">
        <v>30</v>
      </c>
      <c r="U90" s="40" t="str">
        <f>IF(I90=0,"",'Claim Form'!L25)</f>
        <v/>
      </c>
      <c r="V90" s="40" t="str">
        <f>IF(I90=0,"",'Claim Form'!N25)</f>
        <v/>
      </c>
    </row>
    <row r="91" spans="1:22" s="40" customFormat="1" x14ac:dyDescent="0.25">
      <c r="A91" s="40" t="str">
        <f t="shared" si="5"/>
        <v/>
      </c>
      <c r="B91" s="40">
        <v>1</v>
      </c>
      <c r="D91" s="40" t="str">
        <f t="shared" si="0"/>
        <v>PCRN</v>
      </c>
      <c r="H91" s="40" t="str">
        <f t="shared" si="4"/>
        <v>Expenses Jan 1900</v>
      </c>
      <c r="I91" s="40">
        <f>'Claim Form'!J26</f>
        <v>0</v>
      </c>
      <c r="K91" s="40">
        <v>0</v>
      </c>
      <c r="M91" s="40">
        <f t="shared" ca="1" si="1"/>
        <v>12</v>
      </c>
      <c r="N91" s="40">
        <f t="shared" ca="1" si="2"/>
        <v>2018</v>
      </c>
      <c r="Q91" s="41" t="s">
        <v>30</v>
      </c>
      <c r="U91" s="40" t="str">
        <f>IF(I91=0,"",'Claim Form'!L26)</f>
        <v/>
      </c>
      <c r="V91" s="40" t="str">
        <f>IF(I91=0,"",'Claim Form'!N26)</f>
        <v/>
      </c>
    </row>
    <row r="92" spans="1:22" s="40" customFormat="1" x14ac:dyDescent="0.25">
      <c r="A92" s="40" t="str">
        <f t="shared" si="5"/>
        <v/>
      </c>
      <c r="B92" s="40">
        <v>1</v>
      </c>
      <c r="D92" s="40" t="str">
        <f t="shared" si="0"/>
        <v>PCRN</v>
      </c>
      <c r="H92" s="40" t="str">
        <f t="shared" si="4"/>
        <v>Expenses Jan 1900</v>
      </c>
      <c r="I92" s="40">
        <f>'Claim Form'!J27</f>
        <v>0</v>
      </c>
      <c r="K92" s="40">
        <v>0</v>
      </c>
      <c r="M92" s="40">
        <f t="shared" ca="1" si="1"/>
        <v>12</v>
      </c>
      <c r="N92" s="40">
        <f t="shared" ca="1" si="2"/>
        <v>2018</v>
      </c>
      <c r="Q92" s="41" t="s">
        <v>30</v>
      </c>
      <c r="U92" s="40" t="str">
        <f>IF(I92=0,"",'Claim Form'!L27)</f>
        <v/>
      </c>
      <c r="V92" s="40" t="str">
        <f>IF(I92=0,"",'Claim Form'!N27)</f>
        <v/>
      </c>
    </row>
    <row r="93" spans="1:22" s="40" customFormat="1" x14ac:dyDescent="0.25">
      <c r="A93" s="40" t="str">
        <f t="shared" si="5"/>
        <v/>
      </c>
      <c r="B93" s="40">
        <v>1</v>
      </c>
      <c r="D93" s="40" t="str">
        <f t="shared" si="0"/>
        <v>PCRN</v>
      </c>
      <c r="H93" s="40" t="str">
        <f t="shared" si="4"/>
        <v>Expenses Jan 1900</v>
      </c>
      <c r="I93" s="40">
        <f>'Claim Form'!J28</f>
        <v>0</v>
      </c>
      <c r="K93" s="40">
        <v>0</v>
      </c>
      <c r="M93" s="40">
        <f t="shared" ca="1" si="1"/>
        <v>12</v>
      </c>
      <c r="N93" s="40">
        <f t="shared" ca="1" si="2"/>
        <v>2018</v>
      </c>
      <c r="Q93" s="41" t="s">
        <v>30</v>
      </c>
      <c r="U93" s="40" t="str">
        <f>IF(I93=0,"",'Claim Form'!L28)</f>
        <v/>
      </c>
      <c r="V93" s="40" t="str">
        <f>IF(I93=0,"",'Claim Form'!N28)</f>
        <v/>
      </c>
    </row>
    <row r="94" spans="1:22" s="40" customFormat="1" x14ac:dyDescent="0.25">
      <c r="A94" s="40" t="str">
        <f t="shared" si="5"/>
        <v/>
      </c>
      <c r="B94" s="40">
        <v>1</v>
      </c>
      <c r="D94" s="40" t="str">
        <f t="shared" si="0"/>
        <v>PCRN</v>
      </c>
      <c r="H94" s="40" t="str">
        <f t="shared" si="4"/>
        <v>Expenses Jan 1900</v>
      </c>
      <c r="I94" s="40">
        <f>'Claim Form'!J29</f>
        <v>0</v>
      </c>
      <c r="K94" s="40">
        <v>0</v>
      </c>
      <c r="M94" s="40">
        <f t="shared" ca="1" si="1"/>
        <v>12</v>
      </c>
      <c r="N94" s="40">
        <f t="shared" ca="1" si="2"/>
        <v>2018</v>
      </c>
      <c r="Q94" s="41" t="s">
        <v>30</v>
      </c>
      <c r="U94" s="40" t="str">
        <f>IF(I94=0,"",'Claim Form'!L29)</f>
        <v/>
      </c>
      <c r="V94" s="40" t="str">
        <f>IF(I94=0,"",'Claim Form'!N29)</f>
        <v/>
      </c>
    </row>
    <row r="95" spans="1:22" s="40" customFormat="1" x14ac:dyDescent="0.25">
      <c r="A95" s="40" t="str">
        <f t="shared" si="5"/>
        <v/>
      </c>
      <c r="B95" s="40">
        <v>1</v>
      </c>
      <c r="D95" s="40" t="str">
        <f t="shared" si="0"/>
        <v>PCRN</v>
      </c>
      <c r="H95" s="40" t="str">
        <f t="shared" si="4"/>
        <v>Expenses Jan 1900</v>
      </c>
      <c r="I95" s="40">
        <f>'Claim Form'!J30</f>
        <v>0</v>
      </c>
      <c r="K95" s="40">
        <v>0</v>
      </c>
      <c r="M95" s="40">
        <f t="shared" ca="1" si="1"/>
        <v>12</v>
      </c>
      <c r="N95" s="40">
        <f t="shared" ca="1" si="2"/>
        <v>2018</v>
      </c>
      <c r="Q95" s="41" t="s">
        <v>30</v>
      </c>
      <c r="U95" s="40" t="str">
        <f>IF(I95=0,"",'Claim Form'!L30)</f>
        <v/>
      </c>
      <c r="V95" s="40" t="str">
        <f>IF(I95=0,"",'Claim Form'!N30)</f>
        <v/>
      </c>
    </row>
    <row r="96" spans="1:22" s="40" customFormat="1" x14ac:dyDescent="0.25">
      <c r="A96" s="40" t="str">
        <f t="shared" si="5"/>
        <v/>
      </c>
      <c r="B96" s="40">
        <v>1</v>
      </c>
      <c r="D96" s="40" t="str">
        <f t="shared" si="0"/>
        <v>PCRN</v>
      </c>
      <c r="H96" s="40" t="str">
        <f t="shared" si="4"/>
        <v>Expenses Jan 1900</v>
      </c>
      <c r="I96" s="40">
        <f>'Claim Form'!J31</f>
        <v>0</v>
      </c>
      <c r="K96" s="40">
        <v>0</v>
      </c>
      <c r="M96" s="40">
        <f t="shared" ca="1" si="1"/>
        <v>12</v>
      </c>
      <c r="N96" s="40">
        <f t="shared" ca="1" si="2"/>
        <v>2018</v>
      </c>
      <c r="Q96" s="41" t="s">
        <v>30</v>
      </c>
      <c r="U96" s="40" t="str">
        <f>IF(I96=0,"",'Claim Form'!L31)</f>
        <v/>
      </c>
      <c r="V96" s="40" t="str">
        <f>IF(I96=0,"",'Claim Form'!N31)</f>
        <v/>
      </c>
    </row>
    <row r="97" spans="1:22" s="40" customFormat="1" x14ac:dyDescent="0.25">
      <c r="A97" s="40" t="str">
        <f t="shared" si="5"/>
        <v/>
      </c>
      <c r="B97" s="40">
        <v>1</v>
      </c>
      <c r="D97" s="40" t="str">
        <f t="shared" si="0"/>
        <v>PCRN</v>
      </c>
      <c r="H97" s="40" t="str">
        <f t="shared" si="4"/>
        <v>Expenses Jan 1900</v>
      </c>
      <c r="I97" s="40">
        <f>'Claim Form'!J32</f>
        <v>0</v>
      </c>
      <c r="K97" s="40">
        <v>0</v>
      </c>
      <c r="M97" s="40">
        <f t="shared" ca="1" si="1"/>
        <v>12</v>
      </c>
      <c r="N97" s="40">
        <f t="shared" ca="1" si="2"/>
        <v>2018</v>
      </c>
      <c r="Q97" s="41" t="s">
        <v>30</v>
      </c>
      <c r="U97" s="40" t="str">
        <f>IF(I97=0,"",'Claim Form'!L32)</f>
        <v/>
      </c>
      <c r="V97" s="40" t="str">
        <f>IF(I97=0,"",'Claim Form'!N32)</f>
        <v/>
      </c>
    </row>
    <row r="98" spans="1:22" s="40" customFormat="1" x14ac:dyDescent="0.25">
      <c r="A98" s="40" t="str">
        <f t="shared" si="5"/>
        <v/>
      </c>
      <c r="B98" s="40">
        <v>1</v>
      </c>
      <c r="D98" s="40" t="str">
        <f t="shared" si="0"/>
        <v>PCRN</v>
      </c>
      <c r="H98" s="40" t="str">
        <f t="shared" si="4"/>
        <v>Expenses Jan 1900</v>
      </c>
      <c r="I98" s="40">
        <f>'Claim Form'!J33</f>
        <v>0</v>
      </c>
      <c r="K98" s="40">
        <v>0</v>
      </c>
      <c r="M98" s="40">
        <f t="shared" ca="1" si="1"/>
        <v>12</v>
      </c>
      <c r="N98" s="40">
        <f t="shared" ca="1" si="2"/>
        <v>2018</v>
      </c>
      <c r="Q98" s="41" t="s">
        <v>30</v>
      </c>
      <c r="U98" s="40" t="str">
        <f>IF(I98=0,"",'Claim Form'!L33)</f>
        <v/>
      </c>
      <c r="V98" s="40" t="str">
        <f>IF(I98=0,"",'Claim Form'!N33)</f>
        <v/>
      </c>
    </row>
    <row r="99" spans="1:22" s="40" customFormat="1" x14ac:dyDescent="0.25">
      <c r="A99" s="40" t="str">
        <f t="shared" si="5"/>
        <v/>
      </c>
      <c r="B99" s="40">
        <v>1</v>
      </c>
      <c r="D99" s="40" t="str">
        <f t="shared" si="0"/>
        <v>PCRN</v>
      </c>
      <c r="H99" s="40" t="str">
        <f t="shared" si="4"/>
        <v>Expenses Jan 1900</v>
      </c>
      <c r="I99" s="40">
        <f>'Claim Form'!J34</f>
        <v>0</v>
      </c>
      <c r="K99" s="40">
        <v>0</v>
      </c>
      <c r="M99" s="40">
        <f t="shared" ca="1" si="1"/>
        <v>12</v>
      </c>
      <c r="N99" s="40">
        <f t="shared" ca="1" si="2"/>
        <v>2018</v>
      </c>
      <c r="Q99" s="41" t="s">
        <v>30</v>
      </c>
      <c r="U99" s="40" t="str">
        <f>IF(I99=0,"",'Claim Form'!L34)</f>
        <v/>
      </c>
      <c r="V99" s="40" t="str">
        <f>IF(I99=0,"",'Claim Form'!N34)</f>
        <v/>
      </c>
    </row>
    <row r="100" spans="1:22" s="40" customFormat="1" x14ac:dyDescent="0.25">
      <c r="A100" s="40" t="str">
        <f t="shared" si="5"/>
        <v/>
      </c>
      <c r="B100" s="40">
        <v>1</v>
      </c>
      <c r="D100" s="40" t="str">
        <f t="shared" si="0"/>
        <v>PCRN</v>
      </c>
      <c r="H100" s="40" t="str">
        <f t="shared" si="4"/>
        <v>Expenses Jan 1900</v>
      </c>
      <c r="I100" s="40">
        <f>'Claim Form'!J35</f>
        <v>0</v>
      </c>
      <c r="K100" s="40">
        <v>0</v>
      </c>
      <c r="M100" s="40">
        <f t="shared" ca="1" si="1"/>
        <v>12</v>
      </c>
      <c r="N100" s="40">
        <f t="shared" ca="1" si="2"/>
        <v>2018</v>
      </c>
      <c r="Q100" s="41" t="s">
        <v>30</v>
      </c>
      <c r="U100" s="40" t="str">
        <f>IF(I100=0,"",'Claim Form'!L35)</f>
        <v/>
      </c>
      <c r="V100" s="40" t="str">
        <f>IF(I100=0,"",'Claim Form'!N35)</f>
        <v/>
      </c>
    </row>
    <row r="101" spans="1:22" s="40" customFormat="1" x14ac:dyDescent="0.25">
      <c r="A101" s="40" t="str">
        <f t="shared" si="5"/>
        <v/>
      </c>
      <c r="B101" s="40">
        <v>1</v>
      </c>
      <c r="D101" s="40" t="str">
        <f t="shared" si="0"/>
        <v>PCRN</v>
      </c>
      <c r="H101" s="40" t="str">
        <f t="shared" si="4"/>
        <v>Expenses Jan 1900</v>
      </c>
      <c r="I101" s="40">
        <f>'Claim Form'!J36</f>
        <v>0</v>
      </c>
      <c r="K101" s="40">
        <v>0</v>
      </c>
      <c r="M101" s="40">
        <f t="shared" ca="1" si="1"/>
        <v>12</v>
      </c>
      <c r="N101" s="40">
        <f t="shared" ca="1" si="2"/>
        <v>2018</v>
      </c>
      <c r="Q101" s="41" t="s">
        <v>30</v>
      </c>
      <c r="U101" s="40" t="str">
        <f>IF(I101=0,"",'Claim Form'!L36)</f>
        <v/>
      </c>
      <c r="V101" s="40" t="str">
        <f>IF(I101=0,"",'Claim Form'!N36)</f>
        <v/>
      </c>
    </row>
    <row r="102" spans="1:22" s="148" customFormat="1" x14ac:dyDescent="0.25">
      <c r="A102" s="148" t="str">
        <f t="shared" si="5"/>
        <v/>
      </c>
      <c r="B102" s="148">
        <v>1</v>
      </c>
      <c r="D102" s="148" t="str">
        <f t="shared" si="0"/>
        <v>PCRN</v>
      </c>
      <c r="H102" s="148" t="str">
        <f t="shared" si="4"/>
        <v>Expenses Jan 1900</v>
      </c>
      <c r="I102" s="148">
        <f>'Claim Form'!J37</f>
        <v>0</v>
      </c>
      <c r="K102" s="148">
        <v>0</v>
      </c>
      <c r="M102" s="148">
        <f t="shared" ca="1" si="1"/>
        <v>12</v>
      </c>
      <c r="N102" s="148">
        <f t="shared" ca="1" si="2"/>
        <v>2018</v>
      </c>
      <c r="Q102" s="149" t="s">
        <v>30</v>
      </c>
      <c r="U102" s="148" t="str">
        <f>IF(I102=0,"",'Claim Form'!L37)</f>
        <v/>
      </c>
      <c r="V102" s="148" t="str">
        <f>IF(I102=0,"",'Claim Form'!N37)</f>
        <v/>
      </c>
    </row>
    <row r="103" spans="1:22" s="40" customFormat="1" x14ac:dyDescent="0.25">
      <c r="A103" s="40" t="str">
        <f t="shared" si="5"/>
        <v/>
      </c>
      <c r="B103" s="40">
        <v>1</v>
      </c>
      <c r="D103" s="40" t="str">
        <f t="shared" si="0"/>
        <v>PCRN</v>
      </c>
      <c r="H103" s="40" t="str">
        <f t="shared" si="4"/>
        <v>Expenses Jan 1900</v>
      </c>
      <c r="I103" s="40">
        <f>'Claim Form'!T43</f>
        <v>0</v>
      </c>
      <c r="K103" s="40">
        <v>0</v>
      </c>
      <c r="M103" s="40">
        <f t="shared" ca="1" si="1"/>
        <v>12</v>
      </c>
      <c r="N103" s="40">
        <f t="shared" ca="1" si="2"/>
        <v>2018</v>
      </c>
      <c r="Q103" s="41" t="s">
        <v>30</v>
      </c>
      <c r="U103" s="40" t="str">
        <f>IF(I103=0,"",'Claim Form'!G43)</f>
        <v/>
      </c>
      <c r="V103" s="40" t="str">
        <f>IF(I103=0,"",LEFT(U103,2)&amp;IF('Claim Form'!I43="VOLU","F450"&amp;"-00-","F550"&amp;"-00-"))</f>
        <v/>
      </c>
    </row>
    <row r="104" spans="1:22" s="40" customFormat="1" x14ac:dyDescent="0.25">
      <c r="A104" s="40" t="str">
        <f t="shared" si="5"/>
        <v/>
      </c>
      <c r="B104" s="40">
        <v>1</v>
      </c>
      <c r="D104" s="40" t="str">
        <f t="shared" si="0"/>
        <v>PCRN</v>
      </c>
      <c r="H104" s="40" t="str">
        <f t="shared" si="4"/>
        <v>Expenses Jan 1900</v>
      </c>
      <c r="I104" s="40">
        <f>'Claim Form'!T44</f>
        <v>0</v>
      </c>
      <c r="K104" s="40">
        <v>0</v>
      </c>
      <c r="M104" s="40">
        <f t="shared" ca="1" si="1"/>
        <v>12</v>
      </c>
      <c r="N104" s="40">
        <f t="shared" ca="1" si="2"/>
        <v>2018</v>
      </c>
      <c r="Q104" s="41" t="s">
        <v>30</v>
      </c>
      <c r="U104" s="40" t="str">
        <f>IF(I104=0,"",'Claim Form'!G44)</f>
        <v/>
      </c>
      <c r="V104" s="40" t="str">
        <f>IF(I104=0,"",LEFT(U104,2)&amp;IF('Claim Form'!I44="VOLU","F450"&amp;"-00-","F550"&amp;"-00-"))</f>
        <v/>
      </c>
    </row>
    <row r="105" spans="1:22" s="40" customFormat="1" x14ac:dyDescent="0.25">
      <c r="A105" s="40" t="str">
        <f t="shared" si="5"/>
        <v/>
      </c>
      <c r="B105" s="40">
        <v>1</v>
      </c>
      <c r="D105" s="40" t="str">
        <f t="shared" si="0"/>
        <v>PCRN</v>
      </c>
      <c r="H105" s="40" t="str">
        <f t="shared" si="4"/>
        <v>Expenses Jan 1900</v>
      </c>
      <c r="I105" s="40">
        <f>'Claim Form'!T45</f>
        <v>0</v>
      </c>
      <c r="K105" s="40">
        <v>0</v>
      </c>
      <c r="M105" s="40">
        <f t="shared" ca="1" si="1"/>
        <v>12</v>
      </c>
      <c r="N105" s="40">
        <f t="shared" ca="1" si="2"/>
        <v>2018</v>
      </c>
      <c r="Q105" s="41" t="s">
        <v>30</v>
      </c>
      <c r="U105" s="40" t="str">
        <f>IF(I105=0,"",'Claim Form'!G45)</f>
        <v/>
      </c>
      <c r="V105" s="40" t="str">
        <f>IF(I105=0,"",LEFT(U105,2)&amp;IF('Claim Form'!I45="VOLU","F450"&amp;"-00-","F550"&amp;"-00-"))</f>
        <v/>
      </c>
    </row>
    <row r="106" spans="1:22" s="40" customFormat="1" x14ac:dyDescent="0.25">
      <c r="A106" s="40" t="str">
        <f t="shared" si="5"/>
        <v/>
      </c>
      <c r="B106" s="40">
        <v>1</v>
      </c>
      <c r="D106" s="40" t="str">
        <f t="shared" si="0"/>
        <v>PCRN</v>
      </c>
      <c r="H106" s="40" t="str">
        <f t="shared" si="4"/>
        <v>Expenses Jan 1900</v>
      </c>
      <c r="I106" s="40">
        <f>'Claim Form'!T46</f>
        <v>0</v>
      </c>
      <c r="K106" s="40">
        <v>0</v>
      </c>
      <c r="M106" s="40">
        <f t="shared" ca="1" si="1"/>
        <v>12</v>
      </c>
      <c r="N106" s="40">
        <f t="shared" ca="1" si="2"/>
        <v>2018</v>
      </c>
      <c r="Q106" s="41" t="s">
        <v>30</v>
      </c>
      <c r="U106" s="40" t="str">
        <f>IF(I106=0,"",'Claim Form'!G46)</f>
        <v/>
      </c>
      <c r="V106" s="40" t="str">
        <f>IF(I106=0,"",LEFT(U106,2)&amp;IF('Claim Form'!I46="VOLU","F450"&amp;"-00-","F550"&amp;"-00-"))</f>
        <v/>
      </c>
    </row>
    <row r="107" spans="1:22" s="40" customFormat="1" x14ac:dyDescent="0.25">
      <c r="A107" s="40" t="str">
        <f t="shared" si="5"/>
        <v/>
      </c>
      <c r="B107" s="40">
        <v>1</v>
      </c>
      <c r="D107" s="40" t="str">
        <f t="shared" si="0"/>
        <v>PCRN</v>
      </c>
      <c r="H107" s="40" t="str">
        <f t="shared" si="4"/>
        <v>Expenses Jan 1900</v>
      </c>
      <c r="I107" s="40">
        <f>'Claim Form'!T47</f>
        <v>0</v>
      </c>
      <c r="K107" s="40">
        <v>0</v>
      </c>
      <c r="M107" s="40">
        <f t="shared" ca="1" si="1"/>
        <v>12</v>
      </c>
      <c r="N107" s="40">
        <f t="shared" ca="1" si="2"/>
        <v>2018</v>
      </c>
      <c r="Q107" s="41" t="s">
        <v>30</v>
      </c>
      <c r="U107" s="40" t="str">
        <f>IF(I107=0,"",'Claim Form'!G47)</f>
        <v/>
      </c>
      <c r="V107" s="40" t="str">
        <f>IF(I107=0,"",LEFT(U107,2)&amp;IF('Claim Form'!I47="VOLU","F450"&amp;"-00-","F550"&amp;"-00-"))</f>
        <v/>
      </c>
    </row>
    <row r="108" spans="1:22" s="40" customFormat="1" x14ac:dyDescent="0.25">
      <c r="A108" s="40" t="str">
        <f t="shared" si="5"/>
        <v/>
      </c>
      <c r="B108" s="40">
        <v>1</v>
      </c>
      <c r="D108" s="40" t="str">
        <f t="shared" si="0"/>
        <v>PCRN</v>
      </c>
      <c r="H108" s="40" t="str">
        <f t="shared" si="4"/>
        <v>Expenses Jan 1900</v>
      </c>
      <c r="I108" s="40">
        <f>'Claim Form'!T48</f>
        <v>0</v>
      </c>
      <c r="K108" s="40">
        <v>0</v>
      </c>
      <c r="M108" s="40">
        <f t="shared" ca="1" si="1"/>
        <v>12</v>
      </c>
      <c r="N108" s="40">
        <f t="shared" ca="1" si="2"/>
        <v>2018</v>
      </c>
      <c r="Q108" s="41" t="s">
        <v>30</v>
      </c>
      <c r="U108" s="40" t="str">
        <f>IF(I108=0,"",'Claim Form'!G48)</f>
        <v/>
      </c>
      <c r="V108" s="40" t="str">
        <f>IF(I108=0,"",LEFT(U108,2)&amp;IF('Claim Form'!I48="VOLU","F450"&amp;"-00-","F550"&amp;"-00-"))</f>
        <v/>
      </c>
    </row>
    <row r="109" spans="1:22" s="40" customFormat="1" x14ac:dyDescent="0.25">
      <c r="A109" s="40" t="str">
        <f t="shared" si="5"/>
        <v/>
      </c>
      <c r="B109" s="40">
        <v>1</v>
      </c>
      <c r="D109" s="40" t="str">
        <f t="shared" si="0"/>
        <v>PCRN</v>
      </c>
      <c r="H109" s="40" t="str">
        <f t="shared" si="4"/>
        <v>Expenses Jan 1900</v>
      </c>
      <c r="I109" s="40">
        <f>'Claim Form'!T49</f>
        <v>0</v>
      </c>
      <c r="K109" s="40">
        <v>0</v>
      </c>
      <c r="M109" s="40">
        <f t="shared" ca="1" si="1"/>
        <v>12</v>
      </c>
      <c r="N109" s="40">
        <f t="shared" ca="1" si="2"/>
        <v>2018</v>
      </c>
      <c r="Q109" s="41" t="s">
        <v>30</v>
      </c>
      <c r="U109" s="40" t="str">
        <f>IF(I109=0,"",'Claim Form'!G49)</f>
        <v/>
      </c>
      <c r="V109" s="40" t="str">
        <f>IF(I109=0,"",LEFT(U109,2)&amp;IF('Claim Form'!I49="VOLU","F450"&amp;"-00-","F550"&amp;"-00-"))</f>
        <v/>
      </c>
    </row>
    <row r="110" spans="1:22" s="40" customFormat="1" x14ac:dyDescent="0.25">
      <c r="A110" s="40" t="str">
        <f t="shared" si="5"/>
        <v/>
      </c>
      <c r="B110" s="40">
        <v>1</v>
      </c>
      <c r="D110" s="40" t="str">
        <f t="shared" si="0"/>
        <v>PCRN</v>
      </c>
      <c r="H110" s="40" t="str">
        <f t="shared" si="4"/>
        <v>Expenses Jan 1900</v>
      </c>
      <c r="I110" s="40">
        <f>'Claim Form'!T50</f>
        <v>0</v>
      </c>
      <c r="K110" s="40">
        <v>0</v>
      </c>
      <c r="M110" s="40">
        <f t="shared" ca="1" si="1"/>
        <v>12</v>
      </c>
      <c r="N110" s="40">
        <f t="shared" ca="1" si="2"/>
        <v>2018</v>
      </c>
      <c r="Q110" s="41" t="s">
        <v>30</v>
      </c>
      <c r="U110" s="40" t="str">
        <f>IF(I110=0,"",'Claim Form'!G50)</f>
        <v/>
      </c>
      <c r="V110" s="40" t="str">
        <f>IF(I110=0,"",LEFT(U110,2)&amp;IF('Claim Form'!I50="VOLU","F450"&amp;"-00-","F550"&amp;"-00-"))</f>
        <v/>
      </c>
    </row>
    <row r="111" spans="1:22" s="40" customFormat="1" x14ac:dyDescent="0.25">
      <c r="A111" s="40" t="str">
        <f t="shared" si="5"/>
        <v/>
      </c>
      <c r="B111" s="40">
        <v>1</v>
      </c>
      <c r="D111" s="40" t="str">
        <f t="shared" si="0"/>
        <v>PCRN</v>
      </c>
      <c r="H111" s="40" t="str">
        <f t="shared" si="4"/>
        <v>Expenses Jan 1900</v>
      </c>
      <c r="I111" s="40">
        <f>'Claim Form'!T51</f>
        <v>0</v>
      </c>
      <c r="K111" s="40">
        <v>0</v>
      </c>
      <c r="M111" s="40">
        <f t="shared" ca="1" si="1"/>
        <v>12</v>
      </c>
      <c r="N111" s="40">
        <f t="shared" ca="1" si="2"/>
        <v>2018</v>
      </c>
      <c r="Q111" s="41" t="s">
        <v>30</v>
      </c>
      <c r="U111" s="40" t="str">
        <f>IF(I111=0,"",'Claim Form'!G51)</f>
        <v/>
      </c>
      <c r="V111" s="40" t="str">
        <f>IF(I111=0,"",LEFT(U111,2)&amp;IF('Claim Form'!I51="VOLU","F450"&amp;"-00-","F550"&amp;"-00-"))</f>
        <v/>
      </c>
    </row>
    <row r="112" spans="1:22" s="40" customFormat="1" x14ac:dyDescent="0.25">
      <c r="A112" s="40" t="str">
        <f t="shared" si="5"/>
        <v/>
      </c>
      <c r="B112" s="40">
        <v>1</v>
      </c>
      <c r="D112" s="40" t="str">
        <f t="shared" si="0"/>
        <v>PCRN</v>
      </c>
      <c r="H112" s="40" t="str">
        <f t="shared" si="4"/>
        <v>Expenses Jan 1900</v>
      </c>
      <c r="I112" s="40">
        <f>'Claim Form'!T52</f>
        <v>0</v>
      </c>
      <c r="K112" s="40">
        <v>0</v>
      </c>
      <c r="M112" s="40">
        <f t="shared" ca="1" si="1"/>
        <v>12</v>
      </c>
      <c r="N112" s="40">
        <f t="shared" ca="1" si="2"/>
        <v>2018</v>
      </c>
      <c r="Q112" s="41" t="s">
        <v>30</v>
      </c>
      <c r="U112" s="40" t="str">
        <f>IF(I112=0,"",'Claim Form'!G52)</f>
        <v/>
      </c>
      <c r="V112" s="40" t="str">
        <f>IF(I112=0,"",LEFT(U112,2)&amp;IF('Claim Form'!I52="VOLU","F450"&amp;"-00-","F550"&amp;"-00-"))</f>
        <v/>
      </c>
    </row>
    <row r="113" spans="1:22" s="40" customFormat="1" x14ac:dyDescent="0.25">
      <c r="A113" s="40" t="str">
        <f t="shared" si="5"/>
        <v/>
      </c>
      <c r="B113" s="40">
        <v>1</v>
      </c>
      <c r="D113" s="40" t="str">
        <f t="shared" si="0"/>
        <v>PCRN</v>
      </c>
      <c r="H113" s="40" t="str">
        <f t="shared" si="4"/>
        <v>Expenses Jan 1900</v>
      </c>
      <c r="I113" s="40">
        <f>'Claim Form'!T53</f>
        <v>0</v>
      </c>
      <c r="K113" s="40">
        <v>0</v>
      </c>
      <c r="M113" s="40">
        <f t="shared" ca="1" si="1"/>
        <v>12</v>
      </c>
      <c r="N113" s="40">
        <f t="shared" ca="1" si="2"/>
        <v>2018</v>
      </c>
      <c r="Q113" s="41" t="s">
        <v>30</v>
      </c>
      <c r="U113" s="40" t="str">
        <f>IF(I113=0,"",'Claim Form'!G53)</f>
        <v/>
      </c>
      <c r="V113" s="40" t="str">
        <f>IF(I113=0,"",LEFT(U113,2)&amp;IF('Claim Form'!I53="VOLU","F450"&amp;"-00-","F550"&amp;"-00-"))</f>
        <v/>
      </c>
    </row>
    <row r="114" spans="1:22" s="40" customFormat="1" x14ac:dyDescent="0.25">
      <c r="A114" s="40" t="str">
        <f t="shared" si="5"/>
        <v/>
      </c>
      <c r="B114" s="40">
        <v>1</v>
      </c>
      <c r="D114" s="40" t="str">
        <f t="shared" si="0"/>
        <v>PCRN</v>
      </c>
      <c r="H114" s="40" t="str">
        <f t="shared" si="4"/>
        <v>Expenses Jan 1900</v>
      </c>
      <c r="I114" s="40">
        <f>'Claim Form'!T54</f>
        <v>0</v>
      </c>
      <c r="K114" s="40">
        <v>0</v>
      </c>
      <c r="M114" s="40">
        <f t="shared" ca="1" si="1"/>
        <v>12</v>
      </c>
      <c r="N114" s="40">
        <f t="shared" ca="1" si="2"/>
        <v>2018</v>
      </c>
      <c r="Q114" s="41" t="s">
        <v>30</v>
      </c>
      <c r="U114" s="40" t="str">
        <f>IF(I114=0,"",'Claim Form'!G54)</f>
        <v/>
      </c>
      <c r="V114" s="40" t="str">
        <f>IF(I114=0,"",LEFT(U114,2)&amp;IF('Claim Form'!I54="VOLU","F450"&amp;"-00-","F550"&amp;"-00-"))</f>
        <v/>
      </c>
    </row>
    <row r="115" spans="1:22" s="40" customFormat="1" x14ac:dyDescent="0.25">
      <c r="A115" s="40" t="str">
        <f t="shared" si="5"/>
        <v/>
      </c>
      <c r="B115" s="40">
        <v>1</v>
      </c>
      <c r="D115" s="40" t="str">
        <f t="shared" si="0"/>
        <v>PCRN</v>
      </c>
      <c r="H115" s="40" t="str">
        <f t="shared" si="4"/>
        <v>Expenses Jan 1900</v>
      </c>
      <c r="I115" s="40">
        <f>'Claim Form'!T55</f>
        <v>0</v>
      </c>
      <c r="K115" s="40">
        <v>0</v>
      </c>
      <c r="M115" s="40">
        <f t="shared" ca="1" si="1"/>
        <v>12</v>
      </c>
      <c r="N115" s="40">
        <f t="shared" ca="1" si="2"/>
        <v>2018</v>
      </c>
      <c r="Q115" s="41" t="s">
        <v>30</v>
      </c>
      <c r="U115" s="40" t="str">
        <f>IF(I115=0,"",'Claim Form'!G55)</f>
        <v/>
      </c>
      <c r="V115" s="40" t="str">
        <f>IF(I115=0,"",LEFT(U115,2)&amp;IF('Claim Form'!I55="VOLU","F450"&amp;"-00-","F550"&amp;"-00-"))</f>
        <v/>
      </c>
    </row>
    <row r="116" spans="1:22" s="40" customFormat="1" x14ac:dyDescent="0.25">
      <c r="A116" s="40" t="str">
        <f t="shared" si="5"/>
        <v/>
      </c>
      <c r="B116" s="40">
        <v>1</v>
      </c>
      <c r="D116" s="40" t="str">
        <f t="shared" si="0"/>
        <v>PCRN</v>
      </c>
      <c r="H116" s="40" t="str">
        <f t="shared" si="4"/>
        <v>Expenses Jan 1900</v>
      </c>
      <c r="I116" s="40">
        <f>'Claim Form'!T56</f>
        <v>0</v>
      </c>
      <c r="K116" s="40">
        <v>0</v>
      </c>
      <c r="M116" s="40">
        <f t="shared" ca="1" si="1"/>
        <v>12</v>
      </c>
      <c r="N116" s="40">
        <f t="shared" ca="1" si="2"/>
        <v>2018</v>
      </c>
      <c r="Q116" s="41" t="s">
        <v>30</v>
      </c>
      <c r="U116" s="40" t="str">
        <f>IF(I116=0,"",'Claim Form'!G56)</f>
        <v/>
      </c>
      <c r="V116" s="40" t="str">
        <f>IF(I116=0,"",LEFT(U116,2)&amp;IF('Claim Form'!I56="VOLU","F450"&amp;"-00-","F550"&amp;"-00-"))</f>
        <v/>
      </c>
    </row>
    <row r="117" spans="1:22" s="40" customFormat="1" x14ac:dyDescent="0.25">
      <c r="A117" s="40" t="str">
        <f t="shared" si="5"/>
        <v/>
      </c>
      <c r="B117" s="40">
        <v>1</v>
      </c>
      <c r="D117" s="40" t="str">
        <f t="shared" si="0"/>
        <v>PCRN</v>
      </c>
      <c r="H117" s="40" t="str">
        <f t="shared" si="4"/>
        <v>Expenses Jan 1900</v>
      </c>
      <c r="I117" s="40">
        <f>'Claim Form'!T57</f>
        <v>0</v>
      </c>
      <c r="K117" s="40">
        <v>0</v>
      </c>
      <c r="M117" s="40">
        <f t="shared" ca="1" si="1"/>
        <v>12</v>
      </c>
      <c r="N117" s="40">
        <f t="shared" ca="1" si="2"/>
        <v>2018</v>
      </c>
      <c r="Q117" s="41" t="s">
        <v>30</v>
      </c>
      <c r="U117" s="40" t="str">
        <f>IF(I117=0,"",'Claim Form'!G57)</f>
        <v/>
      </c>
      <c r="V117" s="40" t="str">
        <f>IF(I117=0,"",LEFT(U117,2)&amp;IF('Claim Form'!I57="VOLU","F450"&amp;"-00-","F550"&amp;"-00-"))</f>
        <v/>
      </c>
    </row>
    <row r="118" spans="1:22" s="40" customFormat="1" x14ac:dyDescent="0.25">
      <c r="A118" s="40" t="str">
        <f t="shared" si="5"/>
        <v/>
      </c>
      <c r="B118" s="40">
        <v>1</v>
      </c>
      <c r="D118" s="40" t="str">
        <f t="shared" si="0"/>
        <v>PCRN</v>
      </c>
      <c r="H118" s="40" t="str">
        <f t="shared" si="4"/>
        <v>Expenses Jan 1900</v>
      </c>
      <c r="I118" s="40">
        <f>'Claim Form'!T58</f>
        <v>0</v>
      </c>
      <c r="K118" s="40">
        <v>0</v>
      </c>
      <c r="M118" s="40">
        <f t="shared" ca="1" si="1"/>
        <v>12</v>
      </c>
      <c r="N118" s="40">
        <f t="shared" ca="1" si="2"/>
        <v>2018</v>
      </c>
      <c r="Q118" s="41" t="s">
        <v>30</v>
      </c>
      <c r="U118" s="40" t="str">
        <f>IF(I118=0,"",'Claim Form'!G58)</f>
        <v/>
      </c>
      <c r="V118" s="40" t="str">
        <f>IF(I118=0,"",LEFT(U118,2)&amp;IF('Claim Form'!I58="VOLU","F450"&amp;"-00-","F550"&amp;"-00-"))</f>
        <v/>
      </c>
    </row>
    <row r="119" spans="1:22" s="40" customFormat="1" x14ac:dyDescent="0.25">
      <c r="A119" s="40" t="str">
        <f t="shared" si="5"/>
        <v/>
      </c>
      <c r="B119" s="40">
        <v>1</v>
      </c>
      <c r="D119" s="40" t="str">
        <f t="shared" si="0"/>
        <v>PCRN</v>
      </c>
      <c r="H119" s="40" t="str">
        <f t="shared" si="4"/>
        <v>Expenses Jan 1900</v>
      </c>
      <c r="I119" s="40">
        <f>'Claim Form'!T59</f>
        <v>0</v>
      </c>
      <c r="K119" s="40">
        <v>0</v>
      </c>
      <c r="M119" s="40">
        <f t="shared" ca="1" si="1"/>
        <v>12</v>
      </c>
      <c r="N119" s="40">
        <f t="shared" ca="1" si="2"/>
        <v>2018</v>
      </c>
      <c r="Q119" s="41" t="s">
        <v>30</v>
      </c>
      <c r="U119" s="40" t="str">
        <f>IF(I119=0,"",'Claim Form'!G59)</f>
        <v/>
      </c>
      <c r="V119" s="40" t="str">
        <f>IF(I119=0,"",LEFT(U119,2)&amp;IF('Claim Form'!I59="VOLU","F450"&amp;"-00-","F550"&amp;"-00-"))</f>
        <v/>
      </c>
    </row>
    <row r="120" spans="1:22" s="40" customFormat="1" x14ac:dyDescent="0.25">
      <c r="A120" s="40" t="str">
        <f t="shared" si="5"/>
        <v/>
      </c>
      <c r="B120" s="40">
        <v>1</v>
      </c>
      <c r="D120" s="40" t="str">
        <f t="shared" si="0"/>
        <v>PCRN</v>
      </c>
      <c r="H120" s="40" t="str">
        <f t="shared" si="4"/>
        <v>Expenses Jan 1900</v>
      </c>
      <c r="I120" s="40">
        <f>'Claim Form'!T60</f>
        <v>0</v>
      </c>
      <c r="K120" s="40">
        <v>0</v>
      </c>
      <c r="M120" s="40">
        <f t="shared" ca="1" si="1"/>
        <v>12</v>
      </c>
      <c r="N120" s="40">
        <f t="shared" ca="1" si="2"/>
        <v>2018</v>
      </c>
      <c r="Q120" s="41" t="s">
        <v>30</v>
      </c>
      <c r="U120" s="40" t="str">
        <f>IF(I120=0,"",'Claim Form'!G60)</f>
        <v/>
      </c>
      <c r="V120" s="40" t="str">
        <f>IF(I120=0,"",LEFT(U120,2)&amp;IF('Claim Form'!I60="VOLU","F450"&amp;"-00-","F550"&amp;"-00-"))</f>
        <v/>
      </c>
    </row>
    <row r="121" spans="1:22" s="42" customFormat="1" x14ac:dyDescent="0.25"/>
  </sheetData>
  <autoFilter ref="A1:AF2" xr:uid="{00000000-0009-0000-0000-000005000000}"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91076E428F04DBF123BBF3E32318D" ma:contentTypeVersion="23" ma:contentTypeDescription="Create a new document." ma:contentTypeScope="" ma:versionID="8f8a375f10ec157154e68b8a6d6c0833">
  <xsd:schema xmlns:xsd="http://www.w3.org/2001/XMLSchema" xmlns:xs="http://www.w3.org/2001/XMLSchema" xmlns:p="http://schemas.microsoft.com/office/2006/metadata/properties" xmlns:ns2="eb3329fd-4ce9-4d52-a562-5999c4055e23" targetNamespace="http://schemas.microsoft.com/office/2006/metadata/properties" ma:root="true" ma:fieldsID="a47e48312e706e7b47db1b05a6358a35" ns2:_="">
    <xsd:import namespace="eb3329fd-4ce9-4d52-a562-5999c4055e23"/>
    <xsd:element name="properties">
      <xsd:complexType>
        <xsd:sequence>
          <xsd:element name="documentManagement">
            <xsd:complexType>
              <xsd:all>
                <xsd:element ref="ns2:Form_x0020_own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329fd-4ce9-4d52-a562-5999c4055e23" elementFormDefault="qualified">
    <xsd:import namespace="http://schemas.microsoft.com/office/2006/documentManagement/types"/>
    <xsd:import namespace="http://schemas.microsoft.com/office/infopath/2007/PartnerControls"/>
    <xsd:element name="Form_x0020_owner" ma:index="4" nillable="true" ma:displayName="Form owner" ma:list="UserInfo" ma:SharePointGroup="0" ma:internalName="Form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owner xmlns="eb3329fd-4ce9-4d52-a562-5999c4055e23">
      <UserInfo>
        <DisplayName/>
        <AccountId xsi:nil="true"/>
        <AccountType/>
      </UserInfo>
    </Form_x0020_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EC2A7-3D23-4C3D-91A7-84874A3933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329fd-4ce9-4d52-a562-5999c4055e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EF8AC7-23A2-454A-A234-1B49CF91C1B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b3329fd-4ce9-4d52-a562-5999c4055e2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F46E88-56CB-43AC-B29A-A5B3B6F71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Instructions</vt:lpstr>
      <vt:lpstr>Claim Form</vt:lpstr>
      <vt:lpstr>Receipts</vt:lpstr>
      <vt:lpstr>International</vt:lpstr>
      <vt:lpstr>Name Lookup</vt:lpstr>
      <vt:lpstr>Journal</vt:lpstr>
      <vt:lpstr>Approver_list</vt:lpstr>
      <vt:lpstr>'Claim Form'!Print_Area</vt:lpstr>
      <vt:lpstr>Instructions!Print_Area</vt:lpstr>
      <vt:lpstr>International!Print_Area</vt:lpstr>
      <vt:lpstr>Receipts!Print_Area</vt:lpstr>
      <vt:lpstr>Receipts!Print_Titles</vt:lpstr>
      <vt:lpstr>'Name Lookup'!Query_from_oalive60_1</vt:lpstr>
    </vt:vector>
  </TitlesOfParts>
  <Company>Pre-installed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Rebecca Rae</cp:lastModifiedBy>
  <cp:lastPrinted>2018-08-09T09:29:22Z</cp:lastPrinted>
  <dcterms:created xsi:type="dcterms:W3CDTF">1998-03-04T21:29:50Z</dcterms:created>
  <dcterms:modified xsi:type="dcterms:W3CDTF">2018-12-14T14:56:52Z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0x01010019F91076E428F04DBF123BBF3E32318D</vt:lpwstr>
  </property>
</Properties>
</file>